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120" windowHeight="12075" activeTab="0"/>
  </bookViews>
  <sheets>
    <sheet name="vykaz vymer" sheetId="1" r:id="rId1"/>
  </sheets>
  <definedNames>
    <definedName name="_xlnm.Print_Titles" localSheetId="0">'vykaz vymer'!$1:$2</definedName>
    <definedName name="_xlnm.Print_Area" localSheetId="0">'vykaz vymer'!$A$1:$G$167</definedName>
  </definedNames>
  <calcPr fullCalcOnLoad="1"/>
</workbook>
</file>

<file path=xl/sharedStrings.xml><?xml version="1.0" encoding="utf-8"?>
<sst xmlns="http://schemas.openxmlformats.org/spreadsheetml/2006/main" count="345" uniqueCount="160">
  <si>
    <t>VÝKAZ VÝMĚR</t>
  </si>
  <si>
    <t>Č. položky</t>
  </si>
  <si>
    <t>Položka</t>
  </si>
  <si>
    <t>Měrné jednotky</t>
  </si>
  <si>
    <t>Počet jednotek</t>
  </si>
  <si>
    <t>Jednotková cena v Kč</t>
  </si>
  <si>
    <t>Cena celkem    v Kč</t>
  </si>
  <si>
    <t>Poznámka</t>
  </si>
  <si>
    <t>A</t>
  </si>
  <si>
    <t xml:space="preserve"> ZALOŽENÍ SADOVÝCH ÚPRAV</t>
  </si>
  <si>
    <t>Pokácení stromu s rozřezáním, odstraněním větví a kmene, odstranění pařezu frézováním a odvozem o průměru kmene přes 100 do 200 mm</t>
  </si>
  <si>
    <t>ks</t>
  </si>
  <si>
    <t>Pokácení stromu s rozřezáním, odstraněním větví a kmene, odstranění pařezu frézováním a odvozem o průměru kmene přes 200 do 300 mm</t>
  </si>
  <si>
    <t>Pokácení stromu s rozřezáním, odstraněním větví a kmene, odstranění pařezu frézováním a odvozem o průměru kmene přes 300 do 400 mm</t>
  </si>
  <si>
    <t>Pokácení stromu s rozřezáním, odstraněním větví a kmene, odstranění pařezu frézováním a odvozem o průměru kmene přes 400 do 500 mm</t>
  </si>
  <si>
    <t>Pokácení stromu s rozřezáním, odstraněním větví a kmene, odstranění pařezu frézováním a odvozem o průměru kmene přes 500 do 600 mm</t>
  </si>
  <si>
    <t>Pokácení stromu s rozřezáním, odstraněním větví a kmene, odstranění pařezu frézováním a odvozem o průměru kmene přes 600 do 700 mm</t>
  </si>
  <si>
    <t>Pokácení stromu s rozřezáním, odstraněním větví a kmene, odstranění pařezu frézováním a odvozem o průměru kmene přes 700 do 800 mm</t>
  </si>
  <si>
    <t>Pokácení stromu s rozřezáním, odstraněním větví a kmene, odstranění pařezu frézováním a odvozem o průměru kmene přes 800 do 900 mm</t>
  </si>
  <si>
    <t xml:space="preserve">Odstranění nevhodných dřevin o průměru kmene (krčku) do 100 mm s odklizením vytěžené dřevní hmoty na vzdálenost do 1000 m, se složením na hromady nebo s naložením na dopravní prostředek, odvozem - výšky nad 1 m s odstraněním pařezu </t>
  </si>
  <si>
    <t>ha</t>
  </si>
  <si>
    <t>Výsadba skupinová kontejnerovaných keřů s 50 % výměnou půdy</t>
  </si>
  <si>
    <t>chemické odplevelení  Roundup 5 l/ha, 2x opakováno (2. po obdělání)</t>
  </si>
  <si>
    <t>m2</t>
  </si>
  <si>
    <t>obdělání půdy frézováním v rovině</t>
  </si>
  <si>
    <t>obdělání půdy hrabáním</t>
  </si>
  <si>
    <t xml:space="preserve">hloubení jamek s výměnou půdy na 50% o objemu do 0,03 m3 </t>
  </si>
  <si>
    <t>výsadba keře s balem, se zalitím, při průměru balu do 200mm</t>
  </si>
  <si>
    <t>mulčování výsadby při tl. mulče do 100 mm</t>
  </si>
  <si>
    <t>hnojení tabletovým hnojivem Silvamix (30g/ks), jednotlivě k rostlinám</t>
  </si>
  <si>
    <t>t</t>
  </si>
  <si>
    <t>srovnávací řez keřů po výsadbě</t>
  </si>
  <si>
    <t>Specifikace pomocného materiálu</t>
  </si>
  <si>
    <t>pěstební substrát na výměnu do jam</t>
  </si>
  <si>
    <t>m3</t>
  </si>
  <si>
    <t>chemický postřik Roundup 5l/ha, 2 x</t>
  </si>
  <si>
    <t>l</t>
  </si>
  <si>
    <t>hnojivo Silvamix tablety, 3 ks (30g) /keř</t>
  </si>
  <si>
    <t>kg</t>
  </si>
  <si>
    <t>mulčovací kůra</t>
  </si>
  <si>
    <t>voda na zalití (40l na m2)</t>
  </si>
  <si>
    <t>přesun hmot - pomocný materiál</t>
  </si>
  <si>
    <t>Mezisoučet</t>
  </si>
  <si>
    <t>Výsadba stromu s balem se 50 % výměnou půdy</t>
  </si>
  <si>
    <t xml:space="preserve">Hloub. jamek s výměnou 50% půdy do 1 m3 sv.1:5 </t>
  </si>
  <si>
    <t>kus</t>
  </si>
  <si>
    <t xml:space="preserve">Výsadba dřevin s balem D do 60 cm, v rovině </t>
  </si>
  <si>
    <t xml:space="preserve">Ukotvení dřeviny 3 kůly do 10 cm, dl. do 3 m </t>
  </si>
  <si>
    <t>Zalití rostlin vodou plochy do 20 m2 100l/ks</t>
  </si>
  <si>
    <t xml:space="preserve">Mulčování rostlin tl. do 0,1 m rovina </t>
  </si>
  <si>
    <t>Hnojení tabletovým hnojivem Silvamix 10ks/strom (1tableta 10g)</t>
  </si>
  <si>
    <t xml:space="preserve">Srovnávací řez stromů po výsadbě </t>
  </si>
  <si>
    <t xml:space="preserve">Pěstební substrát na výměnu do jam </t>
  </si>
  <si>
    <t>kůly na ukotvení  stromů:  kůl frézovaný s  fazetou a špicí, průměr 9cm, délka 250 cm</t>
  </si>
  <si>
    <t>příčka z půlené frézované kulatiny o průměru 9cm, délka 60cm, 3 ks/1strom</t>
  </si>
  <si>
    <t xml:space="preserve">hnojivo Silvamix tablety, 10 ks (10g) /strom </t>
  </si>
  <si>
    <t>bavlněný úvazek , šíře 3 cm (1m/ks)</t>
  </si>
  <si>
    <t>bm</t>
  </si>
  <si>
    <t>voda na zalití</t>
  </si>
  <si>
    <t>patní ochrana proti sečení (např. GEFA Plantasafe)</t>
  </si>
  <si>
    <t xml:space="preserve">Výsadba alejového stromu s balem se 50 % výměnou půdy </t>
  </si>
  <si>
    <t xml:space="preserve">Srovnávací řez alejových stromů po výsadbě </t>
  </si>
  <si>
    <t xml:space="preserve">Založení trávníku zahradnickým způsobem včetně ošetřování do stavu převzetí </t>
  </si>
  <si>
    <t>včetně první seče</t>
  </si>
  <si>
    <t>obdělání půdy frézováním v rovině nebo na svahu do 1:5</t>
  </si>
  <si>
    <t>plošná úprava terénu bez doplnění ornice, při nerovnostech do +- 200mm</t>
  </si>
  <si>
    <t>obdělání půdy hrabáním v rovině a na svahu do 1:5</t>
  </si>
  <si>
    <t xml:space="preserve">Založení trávníku výsevem v rovině nebo ve svahu do 1:5, s pokosením a odvozem odpadu do 20km </t>
  </si>
  <si>
    <t xml:space="preserve">Uválcování trávníku </t>
  </si>
  <si>
    <t>Zalití ploch (0,02 m3/m2)</t>
  </si>
  <si>
    <t xml:space="preserve">Specifikace pomocného materiálu </t>
  </si>
  <si>
    <t xml:space="preserve">Specifikace rostlinného materiálu </t>
  </si>
  <si>
    <t>parková travní směs</t>
  </si>
  <si>
    <t>přesun hmot – rostlinný materiál</t>
  </si>
  <si>
    <t>Řez - cena včetně odstranění větví a štěpkování - I. kategorie</t>
  </si>
  <si>
    <t>Řez - cena včetně odstranění větví a štěpkování - II. kategorie</t>
  </si>
  <si>
    <t>Vazba (všechny typy) včetně instalace</t>
  </si>
  <si>
    <t xml:space="preserve"> A celkem</t>
  </si>
  <si>
    <t>B</t>
  </si>
  <si>
    <t>SPECIFIKACE DŘEVIN A ROSTLIN</t>
  </si>
  <si>
    <t>velikost výpěstku, výška nebo obvod v cm</t>
  </si>
  <si>
    <t>strom listnatý (soliterní)</t>
  </si>
  <si>
    <t xml:space="preserve"> </t>
  </si>
  <si>
    <t>Acer platanoides - javor mléč</t>
  </si>
  <si>
    <t xml:space="preserve"> 12/14</t>
  </si>
  <si>
    <t>Acer pseudoplatanus - javor klen</t>
  </si>
  <si>
    <t>Acer pseudoplatanus ´Erectum´ - javor klen</t>
  </si>
  <si>
    <t>Acer rubrum ´Red Sunset´ - javor červený</t>
  </si>
  <si>
    <t>Alnus incana - olše šedá</t>
  </si>
  <si>
    <t xml:space="preserve"> 10/12</t>
  </si>
  <si>
    <t>Carpinus betulus - habr obecný</t>
  </si>
  <si>
    <t>Crataegus monogyna - hloh jednosemený</t>
  </si>
  <si>
    <t>Fagus sylvatica - buk lesní</t>
  </si>
  <si>
    <t>Fagus sylvatica ´Dawyck´ - buk lesní</t>
  </si>
  <si>
    <t>Ginkgo biloba - jinan dvoulaločný</t>
  </si>
  <si>
    <t>Prunus avium - třešeň ptačí</t>
  </si>
  <si>
    <t>Prunus avium ´Plena´ - třešeň ptačí</t>
  </si>
  <si>
    <t>Pyrus ´BeechHill´ - hrušeň</t>
  </si>
  <si>
    <t>Quercus petrea - dub zimní</t>
  </si>
  <si>
    <t>Quercus robur - dub letní</t>
  </si>
  <si>
    <t>Sorbus aucuparia - jeřáb obecný</t>
  </si>
  <si>
    <t>Tilia cordata - lípa srdčitá</t>
  </si>
  <si>
    <t>Tilia platyphylla - lípa velkolistá</t>
  </si>
  <si>
    <t xml:space="preserve">listnaté keře </t>
  </si>
  <si>
    <t>Berberis thunbergii ´Green Carpet´, dřišťál thunbergův</t>
  </si>
  <si>
    <t>v 30-40</t>
  </si>
  <si>
    <t>Berberis verruculosa - dřišťál bradavičnatý</t>
  </si>
  <si>
    <t>Cotoneaster dammeri ´Coral Beauty´- skalník Dammerův</t>
  </si>
  <si>
    <t>Cotoneaster dammeri ´Eichholz´- skalník Dammerův</t>
  </si>
  <si>
    <t>Cornus canadensis, dřín kanadský</t>
  </si>
  <si>
    <t>v 15-20</t>
  </si>
  <si>
    <t>Cotoneaster dielsianus - skalník Dielsův</t>
  </si>
  <si>
    <t>v 40-60</t>
  </si>
  <si>
    <t>Cornus stolonifera ´Kelsey´ - svída výběžkatá</t>
  </si>
  <si>
    <t>Deutzia gracilis - trojpuk něžný</t>
  </si>
  <si>
    <t>Deutzia x lemoinei - trojpuk Lemoinův</t>
  </si>
  <si>
    <t>Euonymus fortunei ´Carierei´, brslen Fortunův</t>
  </si>
  <si>
    <t>Euonymus fortunei ´Dart´s Blanket´, brslen Fortunův</t>
  </si>
  <si>
    <t>Kolkwitzia amabilis - kolkvície krásná</t>
  </si>
  <si>
    <t>Ligustrum vulgare - ptačí zob obecný</t>
  </si>
  <si>
    <t>Pyracantha coccinea - hlohyně šarlatová</t>
  </si>
  <si>
    <t>Philadelphus coronarius - pustoryl věncový</t>
  </si>
  <si>
    <t>Potentilla fruticosa - mochna křovitá</t>
  </si>
  <si>
    <t>Prunus spinosa - trnka obecná</t>
  </si>
  <si>
    <t>Rosa canina - růže šípková</t>
  </si>
  <si>
    <t>Rosa ´Heidetraum´- pokryvná růže tm. růžová</t>
  </si>
  <si>
    <t>Rosa ´Richard Strauss´- pokryvná růže růžová</t>
  </si>
  <si>
    <t>Rosa ´Swany´– pokryvná růže – bílá</t>
  </si>
  <si>
    <t>Ribes sanguineum ´Atrorubens´ - meruzalka krvavá</t>
  </si>
  <si>
    <t>Spiraea bumalda ´Anthony Waterer´-  tavolník nízký</t>
  </si>
  <si>
    <t>Spiraea betulifolia - tavolník břízolistý</t>
  </si>
  <si>
    <t>Syringa chinensis ´Alba´ - šeřík čínský</t>
  </si>
  <si>
    <t>Stephanandra incisa ´Crispa´ - korunatka klanatá</t>
  </si>
  <si>
    <t>Spiraea japonica ´Dart´s Red´ - tavolník japonský</t>
  </si>
  <si>
    <t>Spiraea japonica japonica ´Little Princess´, tavolník japonský</t>
  </si>
  <si>
    <t>Spiraea x arguta - tavolník význačný</t>
  </si>
  <si>
    <t>Spiraea x vanhouttei - tavolník Van Houteův</t>
  </si>
  <si>
    <t>Symphoricarpos x chenaultii ´Hancock´- pámelník Chenaultův</t>
  </si>
  <si>
    <t>Symphoricarpos doorenbosii - pámelník Doorenbosův</t>
  </si>
  <si>
    <t>Viburnum opulus - kalina obecná</t>
  </si>
  <si>
    <t xml:space="preserve"> B celkem</t>
  </si>
  <si>
    <t>Realizace projektu bez DPH CZK</t>
  </si>
  <si>
    <t>Celkem s DPH CZK</t>
  </si>
  <si>
    <t>Výpěstky podle normy ČSN 4690202-1 FLL</t>
  </si>
  <si>
    <t xml:space="preserve">Práce, ošetření, předání podle: </t>
  </si>
  <si>
    <t>ČSN 83 9011 Technologie vegetačních úprav v krajině. Práce s půdou.</t>
  </si>
  <si>
    <t xml:space="preserve">ČSN 83 9021 Technologie vegetačních úprav v krajině. Rostliny a jejich výsadba  </t>
  </si>
  <si>
    <t>ČSN 83 9031 Trávníky a jejich zakládání</t>
  </si>
  <si>
    <t>C</t>
  </si>
  <si>
    <t>PROJEKTOVÉ PRÁCE a OSTATNÍ</t>
  </si>
  <si>
    <t xml:space="preserve">Zhotovení dokumentace skutečného stavu </t>
  </si>
  <si>
    <t>3 papírové paré, 1x digitálně</t>
  </si>
  <si>
    <t xml:space="preserve">Publicita, tabulka 30 x 40 cm, materiál nerez - dle návrhu, včetně umístění </t>
  </si>
  <si>
    <t xml:space="preserve"> C celkem</t>
  </si>
  <si>
    <t>A+B+C CELKEM:</t>
  </si>
  <si>
    <t>DPH  21%</t>
  </si>
  <si>
    <t>Vedlejší rozpočtové náklady (do 3 % z celkové ceny A+B)</t>
  </si>
  <si>
    <t>Rozpočtová rezerva (do 5 % z celkové ceny A+B)</t>
  </si>
  <si>
    <t>do 3%</t>
  </si>
  <si>
    <t>do 5%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</si>
</sst>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sz val="10"/>
      <name val="Helv"/>
      <family val="0"/>
    </font>
    <font>
      <sz val="10"/>
      <name val="Arial"/>
      <family val="2"/>
    </font>
    <font>
      <b/>
      <i/>
      <sz val="10"/>
      <name val="Arial CE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3" borderId="6" applyNumberFormat="0" applyFont="0" applyAlignment="0" applyProtection="0"/>
    <xf numFmtId="9" fontId="28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49" applyFont="1" applyAlignment="1">
      <alignment horizontal="left"/>
      <protection/>
    </xf>
    <xf numFmtId="0" fontId="0" fillId="0" borderId="0" xfId="49" applyAlignment="1">
      <alignment horizontal="left"/>
      <protection/>
    </xf>
    <xf numFmtId="0" fontId="0" fillId="0" borderId="0" xfId="49" applyAlignment="1">
      <alignment horizontal="center"/>
      <protection/>
    </xf>
    <xf numFmtId="0" fontId="3" fillId="0" borderId="10" xfId="49" applyFont="1" applyBorder="1" applyAlignment="1">
      <alignment horizontal="center" vertical="center" wrapText="1"/>
      <protection/>
    </xf>
    <xf numFmtId="0" fontId="3" fillId="0" borderId="11" xfId="49" applyFont="1" applyBorder="1" applyAlignment="1">
      <alignment horizontal="center" vertical="center"/>
      <protection/>
    </xf>
    <xf numFmtId="0" fontId="3" fillId="0" borderId="11" xfId="49" applyFont="1" applyBorder="1" applyAlignment="1">
      <alignment horizontal="center" vertical="center" wrapText="1"/>
      <protection/>
    </xf>
    <xf numFmtId="0" fontId="3" fillId="0" borderId="12" xfId="49" applyFont="1" applyBorder="1" applyAlignment="1">
      <alignment horizontal="center" vertical="center" wrapText="1"/>
      <protection/>
    </xf>
    <xf numFmtId="0" fontId="3" fillId="0" borderId="0" xfId="49" applyFont="1" applyAlignment="1">
      <alignment wrapText="1"/>
      <protection/>
    </xf>
    <xf numFmtId="0" fontId="3" fillId="0" borderId="0" xfId="49" applyFont="1">
      <alignment/>
      <protection/>
    </xf>
    <xf numFmtId="0" fontId="4" fillId="0" borderId="13" xfId="49" applyFont="1" applyBorder="1" applyAlignment="1">
      <alignment horizontal="center" vertical="center" wrapText="1"/>
      <protection/>
    </xf>
    <xf numFmtId="0" fontId="4" fillId="0" borderId="14" xfId="49" applyFont="1" applyBorder="1" applyAlignment="1">
      <alignment wrapText="1"/>
      <protection/>
    </xf>
    <xf numFmtId="0" fontId="0" fillId="0" borderId="15" xfId="49" applyFont="1" applyBorder="1" applyAlignment="1">
      <alignment horizontal="center" vertical="center" wrapText="1"/>
      <protection/>
    </xf>
    <xf numFmtId="0" fontId="0" fillId="0" borderId="14" xfId="49" applyFont="1" applyBorder="1" applyAlignment="1">
      <alignment horizontal="center" vertical="center" wrapText="1"/>
      <protection/>
    </xf>
    <xf numFmtId="0" fontId="0" fillId="0" borderId="16" xfId="49" applyFont="1" applyBorder="1" applyAlignment="1">
      <alignment horizontal="center" vertical="center" wrapText="1"/>
      <protection/>
    </xf>
    <xf numFmtId="0" fontId="0" fillId="0" borderId="13" xfId="49" applyFont="1" applyBorder="1" applyAlignment="1">
      <alignment horizontal="center" vertical="center" wrapText="1"/>
      <protection/>
    </xf>
    <xf numFmtId="0" fontId="0" fillId="0" borderId="15" xfId="46" applyFont="1" applyBorder="1" applyAlignment="1">
      <alignment wrapText="1"/>
      <protection/>
    </xf>
    <xf numFmtId="0" fontId="6" fillId="0" borderId="15" xfId="49" applyFont="1" applyBorder="1" applyAlignment="1">
      <alignment horizontal="center" vertical="center"/>
      <protection/>
    </xf>
    <xf numFmtId="0" fontId="0" fillId="0" borderId="15" xfId="49" applyFont="1" applyFill="1" applyBorder="1" applyAlignment="1">
      <alignment horizontal="center" vertical="center" wrapText="1"/>
      <protection/>
    </xf>
    <xf numFmtId="3" fontId="0" fillId="33" borderId="14" xfId="49" applyNumberFormat="1" applyFont="1" applyFill="1" applyBorder="1" applyAlignment="1">
      <alignment horizontal="center" vertical="center" wrapText="1"/>
      <protection/>
    </xf>
    <xf numFmtId="3" fontId="0" fillId="0" borderId="14" xfId="49" applyNumberFormat="1" applyFont="1" applyBorder="1" applyAlignment="1">
      <alignment horizontal="right" vertical="center"/>
      <protection/>
    </xf>
    <xf numFmtId="3" fontId="3" fillId="0" borderId="0" xfId="49" applyNumberFormat="1" applyFont="1" applyAlignment="1">
      <alignment wrapText="1"/>
      <protection/>
    </xf>
    <xf numFmtId="3" fontId="0" fillId="0" borderId="14" xfId="46" applyNumberFormat="1" applyFont="1" applyFill="1" applyBorder="1" applyAlignment="1">
      <alignment horizontal="right" vertical="center" wrapText="1" indent="1"/>
      <protection/>
    </xf>
    <xf numFmtId="3" fontId="0" fillId="0" borderId="14" xfId="46" applyNumberFormat="1" applyFont="1" applyBorder="1" applyAlignment="1">
      <alignment horizontal="right" vertical="center" wrapText="1" indent="1"/>
      <protection/>
    </xf>
    <xf numFmtId="0" fontId="0" fillId="0" borderId="15" xfId="49" applyFont="1" applyBorder="1" applyAlignment="1">
      <alignment wrapText="1"/>
      <protection/>
    </xf>
    <xf numFmtId="0" fontId="7" fillId="0" borderId="15" xfId="49" applyFont="1" applyBorder="1" applyAlignment="1">
      <alignment wrapText="1"/>
      <protection/>
    </xf>
    <xf numFmtId="0" fontId="6" fillId="0" borderId="15" xfId="46" applyFont="1" applyBorder="1" applyAlignment="1">
      <alignment horizontal="center" vertical="center"/>
      <protection/>
    </xf>
    <xf numFmtId="3" fontId="0" fillId="0" borderId="14" xfId="49" applyNumberFormat="1" applyFont="1" applyFill="1" applyBorder="1" applyAlignment="1">
      <alignment horizontal="center" vertical="center" wrapText="1"/>
      <protection/>
    </xf>
    <xf numFmtId="0" fontId="0" fillId="0" borderId="16" xfId="49" applyFont="1" applyBorder="1" applyAlignment="1">
      <alignment vertical="center" wrapText="1"/>
      <protection/>
    </xf>
    <xf numFmtId="2" fontId="0" fillId="0" borderId="15" xfId="49" applyNumberFormat="1" applyFont="1" applyFill="1" applyBorder="1" applyAlignment="1">
      <alignment horizontal="center" vertical="center" wrapText="1"/>
      <protection/>
    </xf>
    <xf numFmtId="0" fontId="7" fillId="0" borderId="15" xfId="49" applyFont="1" applyBorder="1" applyAlignment="1">
      <alignment horizontal="left" wrapText="1"/>
      <protection/>
    </xf>
    <xf numFmtId="3" fontId="4" fillId="0" borderId="14" xfId="49" applyNumberFormat="1" applyFont="1" applyBorder="1" applyAlignment="1">
      <alignment horizontal="right" vertical="center"/>
      <protection/>
    </xf>
    <xf numFmtId="0" fontId="0" fillId="0" borderId="16" xfId="49" applyFont="1" applyBorder="1" applyAlignment="1">
      <alignment vertical="center" wrapText="1"/>
      <protection/>
    </xf>
    <xf numFmtId="0" fontId="0" fillId="0" borderId="13" xfId="49" applyFont="1" applyFill="1" applyBorder="1" applyAlignment="1">
      <alignment horizontal="center" wrapText="1"/>
      <protection/>
    </xf>
    <xf numFmtId="0" fontId="8" fillId="0" borderId="14" xfId="49" applyFont="1" applyFill="1" applyBorder="1" applyAlignment="1">
      <alignment horizontal="right" wrapText="1"/>
      <protection/>
    </xf>
    <xf numFmtId="0" fontId="0" fillId="0" borderId="14" xfId="49" applyFont="1" applyFill="1" applyBorder="1" applyAlignment="1">
      <alignment horizontal="center" wrapText="1"/>
      <protection/>
    </xf>
    <xf numFmtId="3" fontId="0" fillId="0" borderId="14" xfId="49" applyNumberFormat="1" applyFont="1" applyFill="1" applyBorder="1" applyAlignment="1">
      <alignment horizontal="center" wrapText="1"/>
      <protection/>
    </xf>
    <xf numFmtId="3" fontId="4" fillId="0" borderId="14" xfId="49" applyNumberFormat="1" applyFont="1" applyFill="1" applyBorder="1" applyAlignment="1">
      <alignment horizontal="right"/>
      <protection/>
    </xf>
    <xf numFmtId="0" fontId="0" fillId="0" borderId="16" xfId="49" applyFont="1" applyFill="1" applyBorder="1" applyAlignment="1">
      <alignment wrapText="1"/>
      <protection/>
    </xf>
    <xf numFmtId="0" fontId="0" fillId="0" borderId="0" xfId="49" applyFill="1">
      <alignment/>
      <protection/>
    </xf>
    <xf numFmtId="0" fontId="4" fillId="0" borderId="13" xfId="49" applyFont="1" applyFill="1" applyBorder="1" applyAlignment="1">
      <alignment horizontal="center" wrapText="1"/>
      <protection/>
    </xf>
    <xf numFmtId="0" fontId="4" fillId="0" borderId="17" xfId="49" applyFont="1" applyFill="1" applyBorder="1" applyAlignment="1">
      <alignment wrapText="1"/>
      <protection/>
    </xf>
    <xf numFmtId="0" fontId="0" fillId="0" borderId="18" xfId="49" applyFont="1" applyFill="1" applyBorder="1" applyAlignment="1">
      <alignment horizontal="center" wrapText="1"/>
      <protection/>
    </xf>
    <xf numFmtId="3" fontId="0" fillId="0" borderId="18" xfId="49" applyNumberFormat="1" applyFont="1" applyFill="1" applyBorder="1" applyAlignment="1">
      <alignment horizontal="center" wrapText="1"/>
      <protection/>
    </xf>
    <xf numFmtId="3" fontId="0" fillId="0" borderId="17" xfId="49" applyNumberFormat="1" applyFont="1" applyFill="1" applyBorder="1" applyAlignment="1">
      <alignment horizontal="right" wrapText="1"/>
      <protection/>
    </xf>
    <xf numFmtId="0" fontId="0" fillId="0" borderId="19" xfId="49" applyFont="1" applyFill="1" applyBorder="1" applyAlignment="1">
      <alignment horizontal="center" wrapText="1"/>
      <protection/>
    </xf>
    <xf numFmtId="0" fontId="0" fillId="0" borderId="13" xfId="48" applyFill="1" applyBorder="1" applyAlignment="1">
      <alignment horizontal="center"/>
      <protection/>
    </xf>
    <xf numFmtId="0" fontId="9" fillId="0" borderId="14" xfId="49" applyFont="1" applyFill="1" applyBorder="1">
      <alignment/>
      <protection/>
    </xf>
    <xf numFmtId="0" fontId="0" fillId="0" borderId="14" xfId="48" applyFill="1" applyBorder="1" applyAlignment="1">
      <alignment horizontal="center"/>
      <protection/>
    </xf>
    <xf numFmtId="0" fontId="4" fillId="0" borderId="14" xfId="48" applyFont="1" applyFill="1" applyBorder="1" applyAlignment="1">
      <alignment horizontal="center" wrapText="1"/>
      <protection/>
    </xf>
    <xf numFmtId="3" fontId="0" fillId="0" borderId="14" xfId="49" applyNumberFormat="1" applyFont="1" applyFill="1" applyBorder="1" applyAlignment="1">
      <alignment horizontal="right" wrapText="1"/>
      <protection/>
    </xf>
    <xf numFmtId="0" fontId="6" fillId="0" borderId="16" xfId="49" applyFont="1" applyFill="1" applyBorder="1" applyAlignment="1">
      <alignment horizontal="center"/>
      <protection/>
    </xf>
    <xf numFmtId="0" fontId="0" fillId="0" borderId="13" xfId="48" applyFont="1" applyFill="1" applyBorder="1" applyAlignment="1">
      <alignment horizontal="center"/>
      <protection/>
    </xf>
    <xf numFmtId="0" fontId="6" fillId="0" borderId="14" xfId="0" applyFont="1" applyFill="1" applyBorder="1" applyAlignment="1">
      <alignment horizontal="justify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16" fontId="6" fillId="0" borderId="14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center"/>
    </xf>
    <xf numFmtId="3" fontId="0" fillId="0" borderId="0" xfId="49" applyNumberFormat="1" applyFill="1">
      <alignment/>
      <protection/>
    </xf>
    <xf numFmtId="0" fontId="0" fillId="0" borderId="14" xfId="47" applyFont="1" applyBorder="1">
      <alignment/>
      <protection/>
    </xf>
    <xf numFmtId="0" fontId="6" fillId="0" borderId="14" xfId="0" applyNumberFormat="1" applyFont="1" applyBorder="1" applyAlignment="1">
      <alignment horizontal="center"/>
    </xf>
    <xf numFmtId="0" fontId="4" fillId="0" borderId="14" xfId="48" applyFont="1" applyFill="1" applyBorder="1">
      <alignment/>
      <protection/>
    </xf>
    <xf numFmtId="1" fontId="4" fillId="0" borderId="14" xfId="48" applyNumberFormat="1" applyFont="1" applyFill="1" applyBorder="1" applyAlignment="1">
      <alignment horizontal="center"/>
      <protection/>
    </xf>
    <xf numFmtId="3" fontId="0" fillId="0" borderId="14" xfId="49" applyNumberFormat="1" applyFont="1" applyFill="1" applyBorder="1" applyAlignment="1">
      <alignment wrapText="1"/>
      <protection/>
    </xf>
    <xf numFmtId="49" fontId="0" fillId="0" borderId="16" xfId="48" applyNumberFormat="1" applyFont="1" applyFill="1" applyBorder="1" applyAlignment="1">
      <alignment horizontal="center"/>
      <protection/>
    </xf>
    <xf numFmtId="0" fontId="0" fillId="0" borderId="14" xfId="48" applyFill="1" applyBorder="1">
      <alignment/>
      <protection/>
    </xf>
    <xf numFmtId="0" fontId="0" fillId="0" borderId="14" xfId="48" applyFont="1" applyFill="1" applyBorder="1" applyAlignment="1">
      <alignment horizontal="center"/>
      <protection/>
    </xf>
    <xf numFmtId="1" fontId="0" fillId="0" borderId="14" xfId="48" applyNumberFormat="1" applyFont="1" applyFill="1" applyBorder="1" applyAlignment="1">
      <alignment horizontal="center"/>
      <protection/>
    </xf>
    <xf numFmtId="0" fontId="6" fillId="0" borderId="14" xfId="0" applyFont="1" applyFill="1" applyBorder="1" applyAlignment="1">
      <alignment horizontal="center"/>
    </xf>
    <xf numFmtId="0" fontId="0" fillId="0" borderId="13" xfId="48" applyFont="1" applyFill="1" applyBorder="1" applyAlignment="1">
      <alignment horizontal="center"/>
      <protection/>
    </xf>
    <xf numFmtId="0" fontId="0" fillId="0" borderId="14" xfId="48" applyFont="1" applyFill="1" applyBorder="1">
      <alignment/>
      <protection/>
    </xf>
    <xf numFmtId="0" fontId="0" fillId="0" borderId="14" xfId="48" applyFont="1" applyFill="1" applyBorder="1" applyAlignment="1">
      <alignment horizontal="center"/>
      <protection/>
    </xf>
    <xf numFmtId="0" fontId="0" fillId="0" borderId="14" xfId="48" applyFont="1" applyFill="1" applyBorder="1">
      <alignment/>
      <protection/>
    </xf>
    <xf numFmtId="0" fontId="0" fillId="0" borderId="14" xfId="47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0" fillId="0" borderId="0" xfId="49" applyBorder="1">
      <alignment/>
      <protection/>
    </xf>
    <xf numFmtId="0" fontId="0" fillId="0" borderId="0" xfId="49">
      <alignment/>
      <protection/>
    </xf>
    <xf numFmtId="0" fontId="0" fillId="0" borderId="20" xfId="49" applyFont="1" applyBorder="1" applyAlignment="1">
      <alignment horizontal="center"/>
      <protection/>
    </xf>
    <xf numFmtId="0" fontId="8" fillId="0" borderId="0" xfId="49" applyFont="1" applyBorder="1" applyAlignment="1">
      <alignment horizontal="right" wrapText="1"/>
      <protection/>
    </xf>
    <xf numFmtId="0" fontId="0" fillId="0" borderId="0" xfId="49" applyFont="1" applyBorder="1" applyAlignment="1">
      <alignment horizontal="center"/>
      <protection/>
    </xf>
    <xf numFmtId="0" fontId="0" fillId="0" borderId="0" xfId="49" applyFont="1" applyBorder="1" applyAlignment="1">
      <alignment horizontal="center" wrapText="1"/>
      <protection/>
    </xf>
    <xf numFmtId="3" fontId="0" fillId="0" borderId="0" xfId="49" applyNumberFormat="1" applyFont="1" applyBorder="1" applyAlignment="1">
      <alignment horizontal="center"/>
      <protection/>
    </xf>
    <xf numFmtId="3" fontId="4" fillId="0" borderId="0" xfId="49" applyNumberFormat="1" applyFont="1" applyBorder="1" applyAlignment="1">
      <alignment horizontal="center"/>
      <protection/>
    </xf>
    <xf numFmtId="0" fontId="0" fillId="0" borderId="21" xfId="49" applyFont="1" applyBorder="1">
      <alignment/>
      <protection/>
    </xf>
    <xf numFmtId="3" fontId="4" fillId="0" borderId="22" xfId="49" applyNumberFormat="1" applyFont="1" applyBorder="1" applyAlignment="1">
      <alignment horizontal="center"/>
      <protection/>
    </xf>
    <xf numFmtId="0" fontId="0" fillId="0" borderId="0" xfId="49" applyBorder="1" applyAlignment="1">
      <alignment horizontal="center"/>
      <protection/>
    </xf>
    <xf numFmtId="0" fontId="7" fillId="0" borderId="0" xfId="49" applyFont="1" applyBorder="1" applyAlignment="1">
      <alignment horizontal="right"/>
      <protection/>
    </xf>
    <xf numFmtId="0" fontId="4" fillId="0" borderId="0" xfId="49" applyFont="1" applyBorder="1">
      <alignment/>
      <protection/>
    </xf>
    <xf numFmtId="3" fontId="10" fillId="0" borderId="23" xfId="46" applyNumberFormat="1" applyFont="1" applyBorder="1" applyAlignment="1">
      <alignment vertical="top" wrapText="1"/>
      <protection/>
    </xf>
    <xf numFmtId="0" fontId="10" fillId="0" borderId="0" xfId="46" applyFont="1">
      <alignment/>
      <protection/>
    </xf>
    <xf numFmtId="0" fontId="10" fillId="0" borderId="0" xfId="46" applyFont="1" applyBorder="1" applyAlignment="1">
      <alignment horizontal="center"/>
      <protection/>
    </xf>
    <xf numFmtId="0" fontId="0" fillId="0" borderId="0" xfId="49" applyFont="1">
      <alignment/>
      <protection/>
    </xf>
    <xf numFmtId="0" fontId="10" fillId="0" borderId="0" xfId="46" applyFont="1" applyBorder="1" applyAlignment="1">
      <alignment vertical="top" wrapText="1"/>
      <protection/>
    </xf>
    <xf numFmtId="0" fontId="11" fillId="0" borderId="0" xfId="46" applyFont="1" applyBorder="1" applyAlignment="1">
      <alignment/>
      <protection/>
    </xf>
    <xf numFmtId="3" fontId="10" fillId="0" borderId="0" xfId="46" applyNumberFormat="1" applyFont="1" applyBorder="1" applyAlignment="1">
      <alignment vertical="top" wrapText="1"/>
      <protection/>
    </xf>
    <xf numFmtId="0" fontId="4" fillId="0" borderId="0" xfId="49" applyFont="1">
      <alignment/>
      <protection/>
    </xf>
    <xf numFmtId="0" fontId="9" fillId="0" borderId="0" xfId="49" applyFont="1" applyAlignment="1">
      <alignment horizontal="justify" vertical="center" wrapText="1"/>
      <protection/>
    </xf>
    <xf numFmtId="0" fontId="9" fillId="0" borderId="0" xfId="49" applyFont="1" applyAlignment="1">
      <alignment horizontal="justify"/>
      <protection/>
    </xf>
    <xf numFmtId="0" fontId="10" fillId="0" borderId="23" xfId="46" applyFont="1" applyBorder="1" applyAlignment="1">
      <alignment vertical="top" wrapText="1"/>
      <protection/>
    </xf>
    <xf numFmtId="0" fontId="11" fillId="0" borderId="23" xfId="46" applyFont="1" applyBorder="1" applyAlignment="1">
      <alignment/>
      <protection/>
    </xf>
    <xf numFmtId="0" fontId="0" fillId="0" borderId="14" xfId="49" applyFont="1" applyBorder="1" applyAlignment="1">
      <alignment horizontal="center" wrapText="1"/>
      <protection/>
    </xf>
    <xf numFmtId="3" fontId="0" fillId="0" borderId="14" xfId="49" applyNumberFormat="1" applyFont="1" applyBorder="1" applyAlignment="1">
      <alignment horizontal="center"/>
      <protection/>
    </xf>
    <xf numFmtId="0" fontId="0" fillId="0" borderId="13" xfId="49" applyFont="1" applyBorder="1" applyAlignment="1">
      <alignment horizontal="center"/>
      <protection/>
    </xf>
    <xf numFmtId="0" fontId="6" fillId="0" borderId="14" xfId="49" applyFont="1" applyBorder="1" applyAlignment="1">
      <alignment horizontal="left" wrapText="1"/>
      <protection/>
    </xf>
    <xf numFmtId="0" fontId="0" fillId="0" borderId="14" xfId="49" applyFont="1" applyBorder="1" applyAlignment="1">
      <alignment horizontal="center"/>
      <protection/>
    </xf>
    <xf numFmtId="3" fontId="0" fillId="0" borderId="14" xfId="49" applyNumberFormat="1" applyFont="1" applyFill="1" applyBorder="1" applyAlignment="1">
      <alignment horizontal="right" vertical="center"/>
      <protection/>
    </xf>
    <xf numFmtId="0" fontId="0" fillId="0" borderId="16" xfId="49" applyFont="1" applyBorder="1">
      <alignment/>
      <protection/>
    </xf>
    <xf numFmtId="0" fontId="10" fillId="0" borderId="24" xfId="46" applyFont="1" applyBorder="1" applyAlignment="1">
      <alignment vertical="top" wrapText="1"/>
      <protection/>
    </xf>
    <xf numFmtId="0" fontId="10" fillId="0" borderId="25" xfId="46" applyFont="1" applyBorder="1" applyAlignment="1">
      <alignment vertical="top" wrapText="1"/>
      <protection/>
    </xf>
    <xf numFmtId="0" fontId="10" fillId="0" borderId="26" xfId="46" applyFont="1" applyBorder="1" applyAlignment="1">
      <alignment vertical="top" wrapText="1"/>
      <protection/>
    </xf>
    <xf numFmtId="0" fontId="0" fillId="0" borderId="27" xfId="48" applyFont="1" applyFill="1" applyBorder="1" applyAlignment="1">
      <alignment horizontal="center"/>
      <protection/>
    </xf>
    <xf numFmtId="0" fontId="0" fillId="0" borderId="17" xfId="48" applyFont="1" applyFill="1" applyBorder="1">
      <alignment/>
      <protection/>
    </xf>
    <xf numFmtId="0" fontId="0" fillId="0" borderId="17" xfId="48" applyFont="1" applyFill="1" applyBorder="1" applyAlignment="1">
      <alignment horizontal="center"/>
      <protection/>
    </xf>
    <xf numFmtId="1" fontId="0" fillId="0" borderId="17" xfId="48" applyNumberFormat="1" applyFont="1" applyFill="1" applyBorder="1" applyAlignment="1">
      <alignment horizontal="center"/>
      <protection/>
    </xf>
    <xf numFmtId="3" fontId="0" fillId="0" borderId="17" xfId="49" applyNumberFormat="1" applyFont="1" applyFill="1" applyBorder="1" applyAlignment="1">
      <alignment horizontal="center" wrapText="1"/>
      <protection/>
    </xf>
    <xf numFmtId="3" fontId="0" fillId="0" borderId="17" xfId="49" applyNumberFormat="1" applyFont="1" applyBorder="1" applyAlignment="1">
      <alignment horizontal="right" vertical="center"/>
      <protection/>
    </xf>
    <xf numFmtId="0" fontId="6" fillId="0" borderId="17" xfId="0" applyFont="1" applyBorder="1" applyAlignment="1">
      <alignment horizontal="center"/>
    </xf>
    <xf numFmtId="0" fontId="4" fillId="0" borderId="28" xfId="49" applyFont="1" applyFill="1" applyBorder="1" applyAlignment="1">
      <alignment horizontal="center" wrapText="1"/>
      <protection/>
    </xf>
    <xf numFmtId="0" fontId="4" fillId="0" borderId="29" xfId="49" applyFont="1" applyFill="1" applyBorder="1" applyAlignment="1">
      <alignment wrapText="1"/>
      <protection/>
    </xf>
    <xf numFmtId="0" fontId="0" fillId="0" borderId="29" xfId="49" applyFont="1" applyBorder="1" applyAlignment="1">
      <alignment horizontal="center"/>
      <protection/>
    </xf>
    <xf numFmtId="0" fontId="0" fillId="0" borderId="29" xfId="49" applyFont="1" applyBorder="1" applyAlignment="1">
      <alignment horizontal="center" wrapText="1"/>
      <protection/>
    </xf>
    <xf numFmtId="3" fontId="0" fillId="0" borderId="29" xfId="49" applyNumberFormat="1" applyFont="1" applyBorder="1" applyAlignment="1">
      <alignment horizontal="center"/>
      <protection/>
    </xf>
    <xf numFmtId="3" fontId="4" fillId="0" borderId="29" xfId="49" applyNumberFormat="1" applyFont="1" applyBorder="1" applyAlignment="1">
      <alignment horizontal="right"/>
      <protection/>
    </xf>
    <xf numFmtId="0" fontId="0" fillId="0" borderId="30" xfId="49" applyFont="1" applyBorder="1">
      <alignment/>
      <protection/>
    </xf>
    <xf numFmtId="0" fontId="0" fillId="0" borderId="31" xfId="49" applyFont="1" applyBorder="1" applyAlignment="1">
      <alignment horizontal="center"/>
      <protection/>
    </xf>
    <xf numFmtId="0" fontId="8" fillId="0" borderId="32" xfId="49" applyFont="1" applyBorder="1" applyAlignment="1">
      <alignment horizontal="right" wrapText="1"/>
      <protection/>
    </xf>
    <xf numFmtId="0" fontId="0" fillId="0" borderId="33" xfId="49" applyFont="1" applyBorder="1" applyAlignment="1">
      <alignment horizontal="center"/>
      <protection/>
    </xf>
    <xf numFmtId="0" fontId="0" fillId="0" borderId="33" xfId="49" applyFont="1" applyBorder="1" applyAlignment="1">
      <alignment horizontal="center" wrapText="1"/>
      <protection/>
    </xf>
    <xf numFmtId="3" fontId="0" fillId="0" borderId="33" xfId="49" applyNumberFormat="1" applyFont="1" applyBorder="1" applyAlignment="1">
      <alignment horizontal="center"/>
      <protection/>
    </xf>
    <xf numFmtId="3" fontId="4" fillId="0" borderId="32" xfId="49" applyNumberFormat="1" applyFont="1" applyBorder="1" applyAlignment="1">
      <alignment horizontal="center"/>
      <protection/>
    </xf>
    <xf numFmtId="0" fontId="0" fillId="0" borderId="34" xfId="49" applyFont="1" applyBorder="1">
      <alignment/>
      <protection/>
    </xf>
    <xf numFmtId="0" fontId="0" fillId="0" borderId="27" xfId="49" applyFont="1" applyBorder="1" applyAlignment="1">
      <alignment horizontal="center"/>
      <protection/>
    </xf>
    <xf numFmtId="0" fontId="6" fillId="0" borderId="17" xfId="49" applyFont="1" applyBorder="1" applyAlignment="1">
      <alignment horizontal="left" wrapText="1"/>
      <protection/>
    </xf>
    <xf numFmtId="0" fontId="0" fillId="0" borderId="17" xfId="49" applyFont="1" applyBorder="1" applyAlignment="1">
      <alignment horizontal="center"/>
      <protection/>
    </xf>
    <xf numFmtId="3" fontId="0" fillId="0" borderId="17" xfId="49" applyNumberFormat="1" applyFont="1" applyBorder="1" applyAlignment="1">
      <alignment horizontal="center"/>
      <protection/>
    </xf>
    <xf numFmtId="3" fontId="0" fillId="0" borderId="17" xfId="49" applyNumberFormat="1" applyFont="1" applyFill="1" applyBorder="1" applyAlignment="1">
      <alignment horizontal="right" vertical="center"/>
      <protection/>
    </xf>
    <xf numFmtId="0" fontId="0" fillId="0" borderId="19" xfId="49" applyFont="1" applyBorder="1">
      <alignment/>
      <protection/>
    </xf>
    <xf numFmtId="0" fontId="0" fillId="0" borderId="35" xfId="49" applyFont="1" applyBorder="1" applyAlignment="1">
      <alignment horizontal="center"/>
      <protection/>
    </xf>
    <xf numFmtId="0" fontId="0" fillId="0" borderId="32" xfId="49" applyFont="1" applyBorder="1" applyAlignment="1">
      <alignment horizontal="center"/>
      <protection/>
    </xf>
    <xf numFmtId="0" fontId="0" fillId="0" borderId="32" xfId="49" applyFont="1" applyBorder="1" applyAlignment="1">
      <alignment horizontal="center" wrapText="1"/>
      <protection/>
    </xf>
    <xf numFmtId="3" fontId="0" fillId="0" borderId="32" xfId="49" applyNumberFormat="1" applyFont="1" applyBorder="1" applyAlignment="1">
      <alignment horizontal="center"/>
      <protection/>
    </xf>
    <xf numFmtId="3" fontId="4" fillId="0" borderId="32" xfId="49" applyNumberFormat="1" applyFont="1" applyBorder="1" applyAlignment="1">
      <alignment horizontal="right"/>
      <protection/>
    </xf>
    <xf numFmtId="0" fontId="0" fillId="0" borderId="36" xfId="49" applyFont="1" applyBorder="1">
      <alignment/>
      <protection/>
    </xf>
    <xf numFmtId="0" fontId="4" fillId="0" borderId="33" xfId="49" applyFont="1" applyBorder="1" applyAlignment="1">
      <alignment horizontal="right"/>
      <protection/>
    </xf>
    <xf numFmtId="0" fontId="0" fillId="0" borderId="14" xfId="49" applyNumberFormat="1" applyFont="1" applyBorder="1" applyAlignment="1">
      <alignment horizontal="center" wrapText="1"/>
      <protection/>
    </xf>
    <xf numFmtId="0" fontId="0" fillId="0" borderId="17" xfId="49" applyNumberFormat="1" applyFont="1" applyBorder="1" applyAlignment="1">
      <alignment horizont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0924_su_vv" xfId="46"/>
    <cellStyle name="normální_SPEC_413" xfId="47"/>
    <cellStyle name="normální_SPEC_479" xfId="48"/>
    <cellStyle name="normální_výkaz výměr Věž_r2010_final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H167"/>
  <sheetViews>
    <sheetView tabSelected="1" view="pageBreakPreview" zoomScaleSheetLayoutView="100" zoomScalePageLayoutView="0" workbookViewId="0" topLeftCell="A1">
      <selection activeCell="G162" sqref="G162"/>
    </sheetView>
  </sheetViews>
  <sheetFormatPr defaultColWidth="9.00390625" defaultRowHeight="12.75"/>
  <cols>
    <col min="1" max="1" width="7.375" style="3" customWidth="1"/>
    <col min="2" max="2" width="74.125" style="77" customWidth="1"/>
    <col min="3" max="3" width="7.625" style="3" customWidth="1"/>
    <col min="4" max="4" width="11.625" style="3" bestFit="1" customWidth="1"/>
    <col min="5" max="5" width="9.625" style="3" customWidth="1"/>
    <col min="6" max="6" width="12.25390625" style="77" customWidth="1"/>
    <col min="7" max="7" width="40.125" style="77" customWidth="1"/>
    <col min="8" max="8" width="9.00390625" style="77" customWidth="1"/>
    <col min="9" max="16384" width="9.125" style="77" customWidth="1"/>
  </cols>
  <sheetData>
    <row r="1" spans="1:5" s="2" customFormat="1" ht="16.5" thickBot="1">
      <c r="A1" s="1" t="s">
        <v>0</v>
      </c>
      <c r="E1" s="3"/>
    </row>
    <row r="2" spans="1:8" s="9" customFormat="1" ht="38.2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/>
    </row>
    <row r="3" spans="1:8" s="9" customFormat="1" ht="12.75">
      <c r="A3" s="10" t="s">
        <v>8</v>
      </c>
      <c r="B3" s="11" t="s">
        <v>9</v>
      </c>
      <c r="C3" s="12"/>
      <c r="D3" s="13"/>
      <c r="E3" s="13"/>
      <c r="F3" s="13"/>
      <c r="G3" s="14"/>
      <c r="H3" s="8"/>
    </row>
    <row r="4" spans="1:8" s="9" customFormat="1" ht="25.5">
      <c r="A4" s="15">
        <v>1</v>
      </c>
      <c r="B4" s="16" t="s">
        <v>10</v>
      </c>
      <c r="C4" s="17" t="s">
        <v>11</v>
      </c>
      <c r="D4" s="18">
        <f>5+7+6+2+8</f>
        <v>28</v>
      </c>
      <c r="E4" s="19"/>
      <c r="F4" s="20">
        <f aca="true" t="shared" si="0" ref="F4:F89">D4*E4</f>
        <v>0</v>
      </c>
      <c r="G4" s="14"/>
      <c r="H4" s="21"/>
    </row>
    <row r="5" spans="1:8" s="9" customFormat="1" ht="25.5">
      <c r="A5" s="15">
        <v>2</v>
      </c>
      <c r="B5" s="16" t="s">
        <v>12</v>
      </c>
      <c r="C5" s="17" t="s">
        <v>11</v>
      </c>
      <c r="D5" s="18">
        <f>8+9+7+1+3</f>
        <v>28</v>
      </c>
      <c r="E5" s="19"/>
      <c r="F5" s="20">
        <f t="shared" si="0"/>
        <v>0</v>
      </c>
      <c r="G5" s="14"/>
      <c r="H5" s="8"/>
    </row>
    <row r="6" spans="1:8" s="9" customFormat="1" ht="25.5">
      <c r="A6" s="15">
        <v>3</v>
      </c>
      <c r="B6" s="16" t="s">
        <v>13</v>
      </c>
      <c r="C6" s="17" t="s">
        <v>11</v>
      </c>
      <c r="D6" s="18">
        <f>13+8+8+10</f>
        <v>39</v>
      </c>
      <c r="E6" s="19"/>
      <c r="F6" s="20">
        <f t="shared" si="0"/>
        <v>0</v>
      </c>
      <c r="G6" s="14"/>
      <c r="H6" s="8"/>
    </row>
    <row r="7" spans="1:8" s="9" customFormat="1" ht="25.5">
      <c r="A7" s="15">
        <v>4</v>
      </c>
      <c r="B7" s="16" t="s">
        <v>14</v>
      </c>
      <c r="C7" s="17" t="s">
        <v>11</v>
      </c>
      <c r="D7" s="18">
        <f>3+7+1+2</f>
        <v>13</v>
      </c>
      <c r="E7" s="19"/>
      <c r="F7" s="20">
        <f t="shared" si="0"/>
        <v>0</v>
      </c>
      <c r="G7" s="14"/>
      <c r="H7" s="8"/>
    </row>
    <row r="8" spans="1:8" s="9" customFormat="1" ht="25.5">
      <c r="A8" s="15">
        <v>5</v>
      </c>
      <c r="B8" s="16" t="s">
        <v>15</v>
      </c>
      <c r="C8" s="17" t="s">
        <v>11</v>
      </c>
      <c r="D8" s="18">
        <f>2+5+2+2</f>
        <v>11</v>
      </c>
      <c r="E8" s="19"/>
      <c r="F8" s="20">
        <f t="shared" si="0"/>
        <v>0</v>
      </c>
      <c r="G8" s="14"/>
      <c r="H8" s="8"/>
    </row>
    <row r="9" spans="1:7" s="9" customFormat="1" ht="25.5">
      <c r="A9" s="15">
        <v>6</v>
      </c>
      <c r="B9" s="16" t="s">
        <v>16</v>
      </c>
      <c r="C9" s="17" t="s">
        <v>11</v>
      </c>
      <c r="D9" s="18">
        <v>1</v>
      </c>
      <c r="E9" s="19"/>
      <c r="F9" s="20">
        <f t="shared" si="0"/>
        <v>0</v>
      </c>
      <c r="G9" s="14"/>
    </row>
    <row r="10" spans="1:8" s="9" customFormat="1" ht="25.5">
      <c r="A10" s="15">
        <v>7</v>
      </c>
      <c r="B10" s="16" t="s">
        <v>17</v>
      </c>
      <c r="C10" s="17" t="s">
        <v>11</v>
      </c>
      <c r="D10" s="18">
        <v>1</v>
      </c>
      <c r="E10" s="22"/>
      <c r="F10" s="20">
        <f t="shared" si="0"/>
        <v>0</v>
      </c>
      <c r="G10" s="14"/>
      <c r="H10" s="8"/>
    </row>
    <row r="11" spans="1:8" s="9" customFormat="1" ht="25.5">
      <c r="A11" s="15">
        <v>8</v>
      </c>
      <c r="B11" s="16" t="s">
        <v>18</v>
      </c>
      <c r="C11" s="17" t="s">
        <v>11</v>
      </c>
      <c r="D11" s="18">
        <v>1</v>
      </c>
      <c r="E11" s="23"/>
      <c r="F11" s="20">
        <f t="shared" si="0"/>
        <v>0</v>
      </c>
      <c r="G11" s="14"/>
      <c r="H11" s="8"/>
    </row>
    <row r="12" spans="1:8" s="9" customFormat="1" ht="38.25">
      <c r="A12" s="15">
        <v>9</v>
      </c>
      <c r="B12" s="24" t="s">
        <v>19</v>
      </c>
      <c r="C12" s="12" t="s">
        <v>20</v>
      </c>
      <c r="D12" s="18">
        <v>0.2187</v>
      </c>
      <c r="E12" s="19"/>
      <c r="F12" s="20">
        <f t="shared" si="0"/>
        <v>0</v>
      </c>
      <c r="G12" s="14"/>
      <c r="H12" s="21"/>
    </row>
    <row r="13" spans="1:8" s="9" customFormat="1" ht="12.75">
      <c r="A13" s="15"/>
      <c r="B13" s="24"/>
      <c r="C13" s="12"/>
      <c r="D13" s="18"/>
      <c r="E13" s="19"/>
      <c r="F13" s="20"/>
      <c r="G13" s="14"/>
      <c r="H13" s="21"/>
    </row>
    <row r="14" spans="1:8" s="9" customFormat="1" ht="12.75">
      <c r="A14" s="15"/>
      <c r="B14" s="25" t="s">
        <v>21</v>
      </c>
      <c r="C14" s="26"/>
      <c r="D14" s="18"/>
      <c r="E14" s="27"/>
      <c r="F14" s="20"/>
      <c r="G14" s="28"/>
      <c r="H14" s="8"/>
    </row>
    <row r="15" spans="1:8" s="9" customFormat="1" ht="12.75">
      <c r="A15" s="15">
        <v>10</v>
      </c>
      <c r="B15" s="24" t="s">
        <v>22</v>
      </c>
      <c r="C15" s="26" t="s">
        <v>23</v>
      </c>
      <c r="D15" s="18">
        <v>1690</v>
      </c>
      <c r="E15" s="27"/>
      <c r="F15" s="20">
        <f t="shared" si="0"/>
        <v>0</v>
      </c>
      <c r="G15" s="28"/>
      <c r="H15" s="8"/>
    </row>
    <row r="16" spans="1:8" s="9" customFormat="1" ht="12.75">
      <c r="A16" s="15">
        <v>11</v>
      </c>
      <c r="B16" s="24" t="s">
        <v>24</v>
      </c>
      <c r="C16" s="26" t="s">
        <v>23</v>
      </c>
      <c r="D16" s="18">
        <v>845</v>
      </c>
      <c r="E16" s="27"/>
      <c r="F16" s="20">
        <f t="shared" si="0"/>
        <v>0</v>
      </c>
      <c r="G16" s="28"/>
      <c r="H16" s="8"/>
    </row>
    <row r="17" spans="1:8" s="9" customFormat="1" ht="12.75">
      <c r="A17" s="15">
        <v>12</v>
      </c>
      <c r="B17" s="24" t="s">
        <v>25</v>
      </c>
      <c r="C17" s="26" t="s">
        <v>23</v>
      </c>
      <c r="D17" s="18">
        <v>845</v>
      </c>
      <c r="E17" s="27"/>
      <c r="F17" s="20">
        <f t="shared" si="0"/>
        <v>0</v>
      </c>
      <c r="G17" s="28"/>
      <c r="H17" s="8"/>
    </row>
    <row r="18" spans="1:8" s="9" customFormat="1" ht="12.75">
      <c r="A18" s="15">
        <v>13</v>
      </c>
      <c r="B18" s="24" t="s">
        <v>26</v>
      </c>
      <c r="C18" s="26" t="s">
        <v>11</v>
      </c>
      <c r="D18" s="18">
        <v>2736</v>
      </c>
      <c r="E18" s="27"/>
      <c r="F18" s="20">
        <f t="shared" si="0"/>
        <v>0</v>
      </c>
      <c r="G18" s="28"/>
      <c r="H18" s="8"/>
    </row>
    <row r="19" spans="1:8" s="9" customFormat="1" ht="12.75">
      <c r="A19" s="15">
        <v>14</v>
      </c>
      <c r="B19" s="24" t="s">
        <v>27</v>
      </c>
      <c r="C19" s="26" t="s">
        <v>11</v>
      </c>
      <c r="D19" s="18">
        <v>2736</v>
      </c>
      <c r="E19" s="27"/>
      <c r="F19" s="20">
        <f t="shared" si="0"/>
        <v>0</v>
      </c>
      <c r="G19" s="28"/>
      <c r="H19" s="8"/>
    </row>
    <row r="20" spans="1:8" s="9" customFormat="1" ht="12.75">
      <c r="A20" s="15">
        <v>15</v>
      </c>
      <c r="B20" s="24" t="s">
        <v>28</v>
      </c>
      <c r="C20" s="26" t="s">
        <v>23</v>
      </c>
      <c r="D20" s="18">
        <v>845</v>
      </c>
      <c r="E20" s="27"/>
      <c r="F20" s="20">
        <f t="shared" si="0"/>
        <v>0</v>
      </c>
      <c r="G20" s="28"/>
      <c r="H20" s="8"/>
    </row>
    <row r="21" spans="1:8" s="9" customFormat="1" ht="12.75">
      <c r="A21" s="15">
        <v>16</v>
      </c>
      <c r="B21" s="24" t="s">
        <v>29</v>
      </c>
      <c r="C21" s="26" t="s">
        <v>30</v>
      </c>
      <c r="D21" s="18">
        <v>0.08208</v>
      </c>
      <c r="E21" s="27"/>
      <c r="F21" s="20">
        <f t="shared" si="0"/>
        <v>0</v>
      </c>
      <c r="G21" s="28"/>
      <c r="H21" s="8"/>
    </row>
    <row r="22" spans="1:8" s="9" customFormat="1" ht="12.75">
      <c r="A22" s="15">
        <v>17</v>
      </c>
      <c r="B22" s="24" t="s">
        <v>31</v>
      </c>
      <c r="C22" s="26" t="s">
        <v>11</v>
      </c>
      <c r="D22" s="18">
        <v>2736</v>
      </c>
      <c r="E22" s="27"/>
      <c r="F22" s="20">
        <f t="shared" si="0"/>
        <v>0</v>
      </c>
      <c r="G22" s="28"/>
      <c r="H22" s="8"/>
    </row>
    <row r="23" spans="1:8" s="9" customFormat="1" ht="12.75">
      <c r="A23" s="15"/>
      <c r="B23" s="25" t="s">
        <v>32</v>
      </c>
      <c r="C23" s="26"/>
      <c r="D23" s="18"/>
      <c r="E23" s="27"/>
      <c r="F23" s="20"/>
      <c r="G23" s="28"/>
      <c r="H23" s="8"/>
    </row>
    <row r="24" spans="1:8" s="9" customFormat="1" ht="12.75">
      <c r="A24" s="15">
        <v>18</v>
      </c>
      <c r="B24" s="24" t="s">
        <v>33</v>
      </c>
      <c r="C24" s="26" t="s">
        <v>34</v>
      </c>
      <c r="D24" s="18">
        <v>41.04</v>
      </c>
      <c r="E24" s="27"/>
      <c r="F24" s="20">
        <f t="shared" si="0"/>
        <v>0</v>
      </c>
      <c r="G24" s="28"/>
      <c r="H24" s="8"/>
    </row>
    <row r="25" spans="1:8" s="9" customFormat="1" ht="12.75">
      <c r="A25" s="15">
        <v>19</v>
      </c>
      <c r="B25" s="24" t="s">
        <v>35</v>
      </c>
      <c r="C25" s="26" t="s">
        <v>36</v>
      </c>
      <c r="D25" s="18">
        <v>0.845</v>
      </c>
      <c r="E25" s="27"/>
      <c r="F25" s="20">
        <f t="shared" si="0"/>
        <v>0</v>
      </c>
      <c r="G25" s="28"/>
      <c r="H25" s="8"/>
    </row>
    <row r="26" spans="1:8" s="9" customFormat="1" ht="12.75">
      <c r="A26" s="15">
        <v>20</v>
      </c>
      <c r="B26" s="24" t="s">
        <v>37</v>
      </c>
      <c r="C26" s="26" t="s">
        <v>38</v>
      </c>
      <c r="D26" s="18">
        <v>82.08</v>
      </c>
      <c r="E26" s="27"/>
      <c r="F26" s="20">
        <f t="shared" si="0"/>
        <v>0</v>
      </c>
      <c r="G26" s="28"/>
      <c r="H26" s="8"/>
    </row>
    <row r="27" spans="1:8" s="9" customFormat="1" ht="12.75">
      <c r="A27" s="15">
        <v>21</v>
      </c>
      <c r="B27" s="24" t="s">
        <v>39</v>
      </c>
      <c r="C27" s="26" t="s">
        <v>34</v>
      </c>
      <c r="D27" s="18">
        <v>84.5</v>
      </c>
      <c r="E27" s="27"/>
      <c r="F27" s="20">
        <f t="shared" si="0"/>
        <v>0</v>
      </c>
      <c r="G27" s="28"/>
      <c r="H27" s="8"/>
    </row>
    <row r="28" spans="1:8" s="9" customFormat="1" ht="12.75">
      <c r="A28" s="15">
        <v>22</v>
      </c>
      <c r="B28" s="24" t="s">
        <v>40</v>
      </c>
      <c r="C28" s="26" t="s">
        <v>34</v>
      </c>
      <c r="D28" s="18">
        <v>33.8</v>
      </c>
      <c r="E28" s="27"/>
      <c r="F28" s="20">
        <f t="shared" si="0"/>
        <v>0</v>
      </c>
      <c r="G28" s="28"/>
      <c r="H28" s="8"/>
    </row>
    <row r="29" spans="1:8" s="9" customFormat="1" ht="12.75">
      <c r="A29" s="15">
        <v>23</v>
      </c>
      <c r="B29" s="24" t="s">
        <v>41</v>
      </c>
      <c r="C29" s="26" t="s">
        <v>30</v>
      </c>
      <c r="D29" s="29">
        <f>D24*0.75+D25*0.00001+D26*0.001+D27*0.75</f>
        <v>94.23708845</v>
      </c>
      <c r="E29" s="27"/>
      <c r="F29" s="20">
        <f t="shared" si="0"/>
        <v>0</v>
      </c>
      <c r="G29" s="28"/>
      <c r="H29" s="8"/>
    </row>
    <row r="30" spans="1:8" s="9" customFormat="1" ht="12.75">
      <c r="A30" s="15"/>
      <c r="B30" s="30" t="s">
        <v>42</v>
      </c>
      <c r="C30" s="26"/>
      <c r="D30" s="29"/>
      <c r="E30" s="27"/>
      <c r="F30" s="31">
        <f>SUM(F15:F29)</f>
        <v>0</v>
      </c>
      <c r="G30" s="28"/>
      <c r="H30" s="8"/>
    </row>
    <row r="31" spans="1:8" s="9" customFormat="1" ht="12.75">
      <c r="A31" s="15"/>
      <c r="B31" s="30"/>
      <c r="C31" s="26"/>
      <c r="D31" s="29"/>
      <c r="E31" s="27"/>
      <c r="F31" s="20"/>
      <c r="G31" s="28"/>
      <c r="H31" s="8"/>
    </row>
    <row r="32" spans="1:8" s="9" customFormat="1" ht="12.75">
      <c r="A32" s="15"/>
      <c r="B32" s="25" t="s">
        <v>43</v>
      </c>
      <c r="C32" s="12"/>
      <c r="D32" s="18"/>
      <c r="E32" s="27"/>
      <c r="F32" s="20"/>
      <c r="G32" s="28"/>
      <c r="H32" s="8"/>
    </row>
    <row r="33" spans="1:8" s="9" customFormat="1" ht="12.75">
      <c r="A33" s="15">
        <v>24</v>
      </c>
      <c r="B33" s="24" t="s">
        <v>44</v>
      </c>
      <c r="C33" s="12" t="s">
        <v>45</v>
      </c>
      <c r="D33" s="18">
        <v>4</v>
      </c>
      <c r="E33" s="27"/>
      <c r="F33" s="20">
        <f aca="true" t="shared" si="1" ref="F33:F49">D33*E33</f>
        <v>0</v>
      </c>
      <c r="G33" s="28"/>
      <c r="H33" s="8"/>
    </row>
    <row r="34" spans="1:8" s="9" customFormat="1" ht="12.75">
      <c r="A34" s="15">
        <v>25</v>
      </c>
      <c r="B34" s="24" t="s">
        <v>46</v>
      </c>
      <c r="C34" s="12" t="s">
        <v>45</v>
      </c>
      <c r="D34" s="18">
        <v>4</v>
      </c>
      <c r="E34" s="27"/>
      <c r="F34" s="20">
        <f t="shared" si="1"/>
        <v>0</v>
      </c>
      <c r="G34" s="28"/>
      <c r="H34" s="8"/>
    </row>
    <row r="35" spans="1:8" s="9" customFormat="1" ht="12.75">
      <c r="A35" s="15">
        <v>26</v>
      </c>
      <c r="B35" s="24" t="s">
        <v>47</v>
      </c>
      <c r="C35" s="12" t="s">
        <v>45</v>
      </c>
      <c r="D35" s="18">
        <v>4</v>
      </c>
      <c r="E35" s="27"/>
      <c r="F35" s="20">
        <f t="shared" si="1"/>
        <v>0</v>
      </c>
      <c r="G35" s="28"/>
      <c r="H35" s="8"/>
    </row>
    <row r="36" spans="1:8" s="9" customFormat="1" ht="12.75">
      <c r="A36" s="15">
        <v>27</v>
      </c>
      <c r="B36" s="24" t="s">
        <v>48</v>
      </c>
      <c r="C36" s="12" t="s">
        <v>34</v>
      </c>
      <c r="D36" s="18">
        <v>0.4</v>
      </c>
      <c r="E36" s="27"/>
      <c r="F36" s="20">
        <f t="shared" si="1"/>
        <v>0</v>
      </c>
      <c r="G36" s="28"/>
      <c r="H36" s="8"/>
    </row>
    <row r="37" spans="1:8" s="9" customFormat="1" ht="12.75">
      <c r="A37" s="15">
        <v>28</v>
      </c>
      <c r="B37" s="24" t="s">
        <v>49</v>
      </c>
      <c r="C37" s="12" t="s">
        <v>23</v>
      </c>
      <c r="D37" s="18">
        <v>4</v>
      </c>
      <c r="E37" s="27"/>
      <c r="F37" s="20">
        <f t="shared" si="1"/>
        <v>0</v>
      </c>
      <c r="G37" s="28"/>
      <c r="H37" s="8"/>
    </row>
    <row r="38" spans="1:8" s="9" customFormat="1" ht="12.75">
      <c r="A38" s="15">
        <v>29</v>
      </c>
      <c r="B38" s="24" t="s">
        <v>50</v>
      </c>
      <c r="C38" s="12" t="s">
        <v>30</v>
      </c>
      <c r="D38" s="18">
        <v>0.0004</v>
      </c>
      <c r="E38" s="27"/>
      <c r="F38" s="20">
        <f t="shared" si="1"/>
        <v>0</v>
      </c>
      <c r="G38" s="28"/>
      <c r="H38" s="8"/>
    </row>
    <row r="39" spans="1:8" s="9" customFormat="1" ht="12.75">
      <c r="A39" s="15">
        <v>30</v>
      </c>
      <c r="B39" s="24" t="s">
        <v>51</v>
      </c>
      <c r="C39" s="12" t="s">
        <v>11</v>
      </c>
      <c r="D39" s="18">
        <v>4</v>
      </c>
      <c r="E39" s="27"/>
      <c r="F39" s="20">
        <f t="shared" si="1"/>
        <v>0</v>
      </c>
      <c r="G39" s="28"/>
      <c r="H39" s="8"/>
    </row>
    <row r="40" spans="1:8" s="9" customFormat="1" ht="12.75">
      <c r="A40" s="15"/>
      <c r="B40" s="25" t="s">
        <v>32</v>
      </c>
      <c r="C40" s="12"/>
      <c r="D40" s="18"/>
      <c r="E40" s="27"/>
      <c r="F40" s="20"/>
      <c r="G40" s="28"/>
      <c r="H40" s="8"/>
    </row>
    <row r="41" spans="1:8" s="9" customFormat="1" ht="12.75">
      <c r="A41" s="15">
        <v>31</v>
      </c>
      <c r="B41" s="24" t="s">
        <v>52</v>
      </c>
      <c r="C41" s="12" t="s">
        <v>34</v>
      </c>
      <c r="D41" s="18">
        <v>2</v>
      </c>
      <c r="E41" s="27"/>
      <c r="F41" s="20">
        <f t="shared" si="1"/>
        <v>0</v>
      </c>
      <c r="G41" s="28"/>
      <c r="H41" s="8"/>
    </row>
    <row r="42" spans="1:8" s="9" customFormat="1" ht="12.75">
      <c r="A42" s="15">
        <v>32</v>
      </c>
      <c r="B42" s="24" t="s">
        <v>53</v>
      </c>
      <c r="C42" s="12" t="s">
        <v>11</v>
      </c>
      <c r="D42" s="18">
        <v>12</v>
      </c>
      <c r="E42" s="27"/>
      <c r="F42" s="20">
        <f t="shared" si="1"/>
        <v>0</v>
      </c>
      <c r="G42" s="28"/>
      <c r="H42" s="8"/>
    </row>
    <row r="43" spans="1:8" s="9" customFormat="1" ht="12.75">
      <c r="A43" s="15">
        <v>33</v>
      </c>
      <c r="B43" s="24" t="s">
        <v>54</v>
      </c>
      <c r="C43" s="12" t="s">
        <v>11</v>
      </c>
      <c r="D43" s="18">
        <v>12</v>
      </c>
      <c r="E43" s="27"/>
      <c r="F43" s="20">
        <f t="shared" si="1"/>
        <v>0</v>
      </c>
      <c r="G43" s="28"/>
      <c r="H43" s="8"/>
    </row>
    <row r="44" spans="1:8" s="9" customFormat="1" ht="12.75">
      <c r="A44" s="15">
        <v>34</v>
      </c>
      <c r="B44" s="24" t="s">
        <v>55</v>
      </c>
      <c r="C44" s="12" t="s">
        <v>38</v>
      </c>
      <c r="D44" s="18">
        <v>0.4</v>
      </c>
      <c r="E44" s="27"/>
      <c r="F44" s="20">
        <f t="shared" si="1"/>
        <v>0</v>
      </c>
      <c r="G44" s="28"/>
      <c r="H44" s="8"/>
    </row>
    <row r="45" spans="1:8" s="9" customFormat="1" ht="12.75">
      <c r="A45" s="15">
        <v>35</v>
      </c>
      <c r="B45" s="24" t="s">
        <v>39</v>
      </c>
      <c r="C45" s="12" t="s">
        <v>34</v>
      </c>
      <c r="D45" s="18">
        <v>0.4</v>
      </c>
      <c r="E45" s="27"/>
      <c r="F45" s="20">
        <f t="shared" si="1"/>
        <v>0</v>
      </c>
      <c r="G45" s="28"/>
      <c r="H45" s="8"/>
    </row>
    <row r="46" spans="1:8" s="9" customFormat="1" ht="12.75">
      <c r="A46" s="15">
        <v>36</v>
      </c>
      <c r="B46" s="24" t="s">
        <v>56</v>
      </c>
      <c r="C46" s="12" t="s">
        <v>57</v>
      </c>
      <c r="D46" s="18">
        <v>4</v>
      </c>
      <c r="E46" s="27"/>
      <c r="F46" s="20">
        <f t="shared" si="1"/>
        <v>0</v>
      </c>
      <c r="G46" s="28"/>
      <c r="H46" s="8"/>
    </row>
    <row r="47" spans="1:8" s="9" customFormat="1" ht="12.75">
      <c r="A47" s="15">
        <v>37</v>
      </c>
      <c r="B47" s="24" t="s">
        <v>58</v>
      </c>
      <c r="C47" s="12" t="s">
        <v>34</v>
      </c>
      <c r="D47" s="18">
        <v>0.4</v>
      </c>
      <c r="E47" s="27"/>
      <c r="F47" s="20">
        <f t="shared" si="1"/>
        <v>0</v>
      </c>
      <c r="G47" s="28"/>
      <c r="H47" s="8"/>
    </row>
    <row r="48" spans="1:8" s="9" customFormat="1" ht="12.75">
      <c r="A48" s="15">
        <v>38</v>
      </c>
      <c r="B48" s="24" t="s">
        <v>59</v>
      </c>
      <c r="C48" s="12" t="s">
        <v>11</v>
      </c>
      <c r="D48" s="18">
        <v>4</v>
      </c>
      <c r="E48" s="27"/>
      <c r="F48" s="20">
        <f>D48*E48</f>
        <v>0</v>
      </c>
      <c r="G48" s="28"/>
      <c r="H48" s="8"/>
    </row>
    <row r="49" spans="1:8" s="9" customFormat="1" ht="12.75">
      <c r="A49" s="15">
        <v>39</v>
      </c>
      <c r="B49" s="24" t="s">
        <v>41</v>
      </c>
      <c r="C49" s="12" t="s">
        <v>30</v>
      </c>
      <c r="D49" s="29">
        <f>D41*0.75+D42*0.01+D43*0.0005+D46*0.001+D47*0.75+D47*0.00001</f>
        <v>1.930004</v>
      </c>
      <c r="E49" s="27"/>
      <c r="F49" s="20">
        <f t="shared" si="1"/>
        <v>0</v>
      </c>
      <c r="G49" s="28"/>
      <c r="H49" s="8"/>
    </row>
    <row r="50" spans="1:8" s="9" customFormat="1" ht="12.75">
      <c r="A50" s="15"/>
      <c r="B50" s="30" t="s">
        <v>42</v>
      </c>
      <c r="C50" s="26"/>
      <c r="D50" s="29"/>
      <c r="E50" s="27"/>
      <c r="F50" s="31">
        <f>SUM(F33:F49)</f>
        <v>0</v>
      </c>
      <c r="G50" s="28"/>
      <c r="H50" s="8"/>
    </row>
    <row r="51" spans="1:8" s="9" customFormat="1" ht="12.75">
      <c r="A51" s="15"/>
      <c r="B51" s="24"/>
      <c r="C51" s="12"/>
      <c r="D51" s="29"/>
      <c r="E51" s="27"/>
      <c r="F51" s="20"/>
      <c r="G51" s="28"/>
      <c r="H51" s="8"/>
    </row>
    <row r="52" spans="1:8" s="9" customFormat="1" ht="12.75">
      <c r="A52" s="15"/>
      <c r="B52" s="25" t="s">
        <v>60</v>
      </c>
      <c r="C52" s="12"/>
      <c r="D52" s="18"/>
      <c r="E52" s="27"/>
      <c r="F52" s="20"/>
      <c r="G52" s="28"/>
      <c r="H52" s="8"/>
    </row>
    <row r="53" spans="1:8" s="9" customFormat="1" ht="12.75">
      <c r="A53" s="15">
        <v>40</v>
      </c>
      <c r="B53" s="24" t="s">
        <v>44</v>
      </c>
      <c r="C53" s="12" t="s">
        <v>45</v>
      </c>
      <c r="D53" s="18">
        <v>70</v>
      </c>
      <c r="E53" s="27"/>
      <c r="F53" s="20">
        <f t="shared" si="0"/>
        <v>0</v>
      </c>
      <c r="G53" s="28"/>
      <c r="H53" s="8"/>
    </row>
    <row r="54" spans="1:8" s="9" customFormat="1" ht="12.75">
      <c r="A54" s="15">
        <v>41</v>
      </c>
      <c r="B54" s="24" t="s">
        <v>46</v>
      </c>
      <c r="C54" s="12" t="s">
        <v>45</v>
      </c>
      <c r="D54" s="18">
        <v>70</v>
      </c>
      <c r="E54" s="27"/>
      <c r="F54" s="20">
        <f t="shared" si="0"/>
        <v>0</v>
      </c>
      <c r="G54" s="28"/>
      <c r="H54" s="8"/>
    </row>
    <row r="55" spans="1:8" s="9" customFormat="1" ht="12.75">
      <c r="A55" s="15">
        <v>42</v>
      </c>
      <c r="B55" s="24" t="s">
        <v>47</v>
      </c>
      <c r="C55" s="12" t="s">
        <v>45</v>
      </c>
      <c r="D55" s="18">
        <v>70</v>
      </c>
      <c r="E55" s="27"/>
      <c r="F55" s="20">
        <f t="shared" si="0"/>
        <v>0</v>
      </c>
      <c r="G55" s="28"/>
      <c r="H55" s="8"/>
    </row>
    <row r="56" spans="1:8" s="9" customFormat="1" ht="12.75">
      <c r="A56" s="15">
        <v>43</v>
      </c>
      <c r="B56" s="24" t="s">
        <v>48</v>
      </c>
      <c r="C56" s="12" t="s">
        <v>34</v>
      </c>
      <c r="D56" s="18">
        <v>7</v>
      </c>
      <c r="E56" s="27"/>
      <c r="F56" s="20">
        <f t="shared" si="0"/>
        <v>0</v>
      </c>
      <c r="G56" s="28"/>
      <c r="H56" s="8"/>
    </row>
    <row r="57" spans="1:8" s="9" customFormat="1" ht="12.75">
      <c r="A57" s="15">
        <v>44</v>
      </c>
      <c r="B57" s="24" t="s">
        <v>49</v>
      </c>
      <c r="C57" s="12" t="s">
        <v>23</v>
      </c>
      <c r="D57" s="18">
        <v>70</v>
      </c>
      <c r="E57" s="27"/>
      <c r="F57" s="20">
        <f t="shared" si="0"/>
        <v>0</v>
      </c>
      <c r="G57" s="28"/>
      <c r="H57" s="8"/>
    </row>
    <row r="58" spans="1:8" s="9" customFormat="1" ht="12.75">
      <c r="A58" s="15">
        <v>45</v>
      </c>
      <c r="B58" s="24" t="s">
        <v>50</v>
      </c>
      <c r="C58" s="12" t="s">
        <v>30</v>
      </c>
      <c r="D58" s="18">
        <v>0.007</v>
      </c>
      <c r="E58" s="27"/>
      <c r="F58" s="20">
        <f t="shared" si="0"/>
        <v>0</v>
      </c>
      <c r="G58" s="28"/>
      <c r="H58" s="8"/>
    </row>
    <row r="59" spans="1:8" s="9" customFormat="1" ht="12.75">
      <c r="A59" s="15">
        <v>46</v>
      </c>
      <c r="B59" s="24" t="s">
        <v>61</v>
      </c>
      <c r="C59" s="12" t="s">
        <v>11</v>
      </c>
      <c r="D59" s="18">
        <v>70</v>
      </c>
      <c r="E59" s="27"/>
      <c r="F59" s="20">
        <f t="shared" si="0"/>
        <v>0</v>
      </c>
      <c r="G59" s="28"/>
      <c r="H59" s="8"/>
    </row>
    <row r="60" spans="1:8" s="9" customFormat="1" ht="12.75">
      <c r="A60" s="15"/>
      <c r="B60" s="25" t="s">
        <v>32</v>
      </c>
      <c r="C60" s="12"/>
      <c r="D60" s="18"/>
      <c r="E60" s="27"/>
      <c r="F60" s="20"/>
      <c r="G60" s="28"/>
      <c r="H60" s="8"/>
    </row>
    <row r="61" spans="1:8" s="9" customFormat="1" ht="12.75">
      <c r="A61" s="15">
        <v>47</v>
      </c>
      <c r="B61" s="24" t="s">
        <v>52</v>
      </c>
      <c r="C61" s="12" t="s">
        <v>34</v>
      </c>
      <c r="D61" s="18">
        <v>35</v>
      </c>
      <c r="E61" s="27"/>
      <c r="F61" s="20">
        <f t="shared" si="0"/>
        <v>0</v>
      </c>
      <c r="G61" s="28"/>
      <c r="H61" s="8"/>
    </row>
    <row r="62" spans="1:8" s="9" customFormat="1" ht="12.75">
      <c r="A62" s="15">
        <v>48</v>
      </c>
      <c r="B62" s="24" t="s">
        <v>53</v>
      </c>
      <c r="C62" s="12" t="s">
        <v>11</v>
      </c>
      <c r="D62" s="18">
        <v>210</v>
      </c>
      <c r="E62" s="27"/>
      <c r="F62" s="20">
        <f t="shared" si="0"/>
        <v>0</v>
      </c>
      <c r="G62" s="28"/>
      <c r="H62" s="8"/>
    </row>
    <row r="63" spans="1:8" s="9" customFormat="1" ht="12.75">
      <c r="A63" s="15">
        <v>49</v>
      </c>
      <c r="B63" s="24" t="s">
        <v>54</v>
      </c>
      <c r="C63" s="12" t="s">
        <v>11</v>
      </c>
      <c r="D63" s="18">
        <v>210</v>
      </c>
      <c r="E63" s="27"/>
      <c r="F63" s="20">
        <f t="shared" si="0"/>
        <v>0</v>
      </c>
      <c r="G63" s="28"/>
      <c r="H63" s="8"/>
    </row>
    <row r="64" spans="1:8" s="9" customFormat="1" ht="12.75">
      <c r="A64" s="15">
        <v>50</v>
      </c>
      <c r="B64" s="24" t="s">
        <v>55</v>
      </c>
      <c r="C64" s="12" t="s">
        <v>38</v>
      </c>
      <c r="D64" s="18">
        <v>7</v>
      </c>
      <c r="E64" s="27"/>
      <c r="F64" s="20">
        <f t="shared" si="0"/>
        <v>0</v>
      </c>
      <c r="G64" s="28"/>
      <c r="H64" s="8"/>
    </row>
    <row r="65" spans="1:8" s="9" customFormat="1" ht="12.75">
      <c r="A65" s="15">
        <v>51</v>
      </c>
      <c r="B65" s="24" t="s">
        <v>39</v>
      </c>
      <c r="C65" s="12" t="s">
        <v>34</v>
      </c>
      <c r="D65" s="18">
        <v>7</v>
      </c>
      <c r="E65" s="27"/>
      <c r="F65" s="20">
        <f t="shared" si="0"/>
        <v>0</v>
      </c>
      <c r="G65" s="28"/>
      <c r="H65" s="8"/>
    </row>
    <row r="66" spans="1:8" s="9" customFormat="1" ht="12.75">
      <c r="A66" s="15">
        <v>52</v>
      </c>
      <c r="B66" s="24" t="s">
        <v>56</v>
      </c>
      <c r="C66" s="12" t="s">
        <v>57</v>
      </c>
      <c r="D66" s="18">
        <v>70</v>
      </c>
      <c r="E66" s="27"/>
      <c r="F66" s="20">
        <f t="shared" si="0"/>
        <v>0</v>
      </c>
      <c r="G66" s="28"/>
      <c r="H66" s="8"/>
    </row>
    <row r="67" spans="1:8" s="9" customFormat="1" ht="12.75">
      <c r="A67" s="15">
        <v>53</v>
      </c>
      <c r="B67" s="24" t="s">
        <v>58</v>
      </c>
      <c r="C67" s="12" t="s">
        <v>34</v>
      </c>
      <c r="D67" s="18">
        <v>7</v>
      </c>
      <c r="E67" s="27"/>
      <c r="F67" s="20">
        <f t="shared" si="0"/>
        <v>0</v>
      </c>
      <c r="G67" s="28"/>
      <c r="H67" s="8"/>
    </row>
    <row r="68" spans="1:8" s="9" customFormat="1" ht="12.75">
      <c r="A68" s="15">
        <v>54</v>
      </c>
      <c r="B68" s="24" t="s">
        <v>59</v>
      </c>
      <c r="C68" s="12" t="s">
        <v>11</v>
      </c>
      <c r="D68" s="18">
        <v>70</v>
      </c>
      <c r="E68" s="27"/>
      <c r="F68" s="20">
        <f t="shared" si="0"/>
        <v>0</v>
      </c>
      <c r="G68" s="28"/>
      <c r="H68" s="8"/>
    </row>
    <row r="69" spans="1:8" s="9" customFormat="1" ht="12.75">
      <c r="A69" s="15">
        <v>55</v>
      </c>
      <c r="B69" s="24" t="s">
        <v>41</v>
      </c>
      <c r="C69" s="12" t="s">
        <v>30</v>
      </c>
      <c r="D69" s="29">
        <f>D61*0.75+D62*0.01+D63*0.0005+D66*0.001+D67*0.75+D67*0.00001</f>
        <v>33.77507000000001</v>
      </c>
      <c r="E69" s="27"/>
      <c r="F69" s="20">
        <f t="shared" si="0"/>
        <v>0</v>
      </c>
      <c r="G69" s="28"/>
      <c r="H69" s="8"/>
    </row>
    <row r="70" spans="1:8" s="9" customFormat="1" ht="12.75">
      <c r="A70" s="15"/>
      <c r="B70" s="30" t="s">
        <v>42</v>
      </c>
      <c r="C70" s="26"/>
      <c r="D70" s="29"/>
      <c r="E70" s="27"/>
      <c r="F70" s="31">
        <f>SUM(F53:F69)</f>
        <v>0</v>
      </c>
      <c r="G70" s="28"/>
      <c r="H70" s="8"/>
    </row>
    <row r="71" spans="1:8" s="9" customFormat="1" ht="12.75">
      <c r="A71" s="15"/>
      <c r="B71" s="24"/>
      <c r="C71" s="12"/>
      <c r="D71" s="29"/>
      <c r="E71" s="27"/>
      <c r="F71" s="20"/>
      <c r="G71" s="28"/>
      <c r="H71" s="8"/>
    </row>
    <row r="72" spans="1:8" s="9" customFormat="1" ht="12.75">
      <c r="A72" s="15"/>
      <c r="B72" s="25" t="s">
        <v>62</v>
      </c>
      <c r="C72" s="12"/>
      <c r="D72" s="18"/>
      <c r="E72" s="27"/>
      <c r="F72" s="20"/>
      <c r="G72" s="32" t="s">
        <v>63</v>
      </c>
      <c r="H72" s="8"/>
    </row>
    <row r="73" spans="1:8" s="9" customFormat="1" ht="12.75">
      <c r="A73" s="15">
        <v>56</v>
      </c>
      <c r="B73" s="24" t="s">
        <v>22</v>
      </c>
      <c r="C73" s="12" t="s">
        <v>23</v>
      </c>
      <c r="D73" s="18">
        <f>2*1136</f>
        <v>2272</v>
      </c>
      <c r="E73" s="27"/>
      <c r="F73" s="20">
        <f t="shared" si="0"/>
        <v>0</v>
      </c>
      <c r="G73" s="28"/>
      <c r="H73" s="8"/>
    </row>
    <row r="74" spans="1:8" s="9" customFormat="1" ht="12.75">
      <c r="A74" s="15">
        <v>57</v>
      </c>
      <c r="B74" s="24" t="s">
        <v>64</v>
      </c>
      <c r="C74" s="12" t="s">
        <v>23</v>
      </c>
      <c r="D74" s="18">
        <v>1136</v>
      </c>
      <c r="E74" s="27"/>
      <c r="F74" s="20">
        <f t="shared" si="0"/>
        <v>0</v>
      </c>
      <c r="G74" s="28"/>
      <c r="H74" s="8"/>
    </row>
    <row r="75" spans="1:8" s="9" customFormat="1" ht="12.75">
      <c r="A75" s="15">
        <v>58</v>
      </c>
      <c r="B75" s="24" t="s">
        <v>65</v>
      </c>
      <c r="C75" s="12" t="s">
        <v>23</v>
      </c>
      <c r="D75" s="18">
        <v>1136</v>
      </c>
      <c r="E75" s="27"/>
      <c r="F75" s="20">
        <f t="shared" si="0"/>
        <v>0</v>
      </c>
      <c r="G75" s="28"/>
      <c r="H75" s="8"/>
    </row>
    <row r="76" spans="1:8" s="9" customFormat="1" ht="12.75">
      <c r="A76" s="15">
        <v>59</v>
      </c>
      <c r="B76" s="24" t="s">
        <v>66</v>
      </c>
      <c r="C76" s="12" t="s">
        <v>23</v>
      </c>
      <c r="D76" s="18">
        <v>1136</v>
      </c>
      <c r="E76" s="27"/>
      <c r="F76" s="20">
        <f t="shared" si="0"/>
        <v>0</v>
      </c>
      <c r="G76" s="28"/>
      <c r="H76" s="8"/>
    </row>
    <row r="77" spans="1:8" s="9" customFormat="1" ht="25.5">
      <c r="A77" s="15">
        <v>60</v>
      </c>
      <c r="B77" s="24" t="s">
        <v>67</v>
      </c>
      <c r="C77" s="12" t="s">
        <v>23</v>
      </c>
      <c r="D77" s="18">
        <v>1136</v>
      </c>
      <c r="E77" s="27"/>
      <c r="F77" s="20">
        <f t="shared" si="0"/>
        <v>0</v>
      </c>
      <c r="G77" s="28"/>
      <c r="H77" s="8"/>
    </row>
    <row r="78" spans="1:8" s="9" customFormat="1" ht="12.75">
      <c r="A78" s="15">
        <v>61</v>
      </c>
      <c r="B78" s="24" t="s">
        <v>68</v>
      </c>
      <c r="C78" s="12" t="s">
        <v>23</v>
      </c>
      <c r="D78" s="18">
        <v>1136</v>
      </c>
      <c r="E78" s="27"/>
      <c r="F78" s="20">
        <f t="shared" si="0"/>
        <v>0</v>
      </c>
      <c r="G78" s="28"/>
      <c r="H78" s="8"/>
    </row>
    <row r="79" spans="1:8" s="9" customFormat="1" ht="12.75">
      <c r="A79" s="15">
        <v>62</v>
      </c>
      <c r="B79" s="24" t="s">
        <v>69</v>
      </c>
      <c r="C79" s="12" t="s">
        <v>34</v>
      </c>
      <c r="D79" s="18">
        <f>0.02*1136</f>
        <v>22.72</v>
      </c>
      <c r="E79" s="27"/>
      <c r="F79" s="20">
        <f t="shared" si="0"/>
        <v>0</v>
      </c>
      <c r="G79" s="28"/>
      <c r="H79" s="8"/>
    </row>
    <row r="80" spans="1:8" s="9" customFormat="1" ht="12.75">
      <c r="A80" s="15"/>
      <c r="B80" s="25" t="s">
        <v>70</v>
      </c>
      <c r="C80" s="12"/>
      <c r="D80" s="18"/>
      <c r="E80" s="27"/>
      <c r="F80" s="20"/>
      <c r="G80" s="28"/>
      <c r="H80" s="8"/>
    </row>
    <row r="81" spans="1:8" s="9" customFormat="1" ht="12.75">
      <c r="A81" s="15">
        <v>63</v>
      </c>
      <c r="B81" s="24" t="s">
        <v>58</v>
      </c>
      <c r="C81" s="12" t="s">
        <v>34</v>
      </c>
      <c r="D81" s="18">
        <f>0.02*1136</f>
        <v>22.72</v>
      </c>
      <c r="E81" s="27"/>
      <c r="F81" s="20">
        <f t="shared" si="0"/>
        <v>0</v>
      </c>
      <c r="G81" s="28"/>
      <c r="H81" s="8"/>
    </row>
    <row r="82" spans="1:8" s="9" customFormat="1" ht="12.75">
      <c r="A82" s="15"/>
      <c r="B82" s="25" t="s">
        <v>71</v>
      </c>
      <c r="C82" s="12"/>
      <c r="D82" s="18"/>
      <c r="E82" s="27"/>
      <c r="F82" s="20"/>
      <c r="G82" s="28"/>
      <c r="H82" s="8"/>
    </row>
    <row r="83" spans="1:8" s="9" customFormat="1" ht="12.75">
      <c r="A83" s="15">
        <v>64</v>
      </c>
      <c r="B83" s="24" t="s">
        <v>72</v>
      </c>
      <c r="C83" s="12" t="s">
        <v>38</v>
      </c>
      <c r="D83" s="18">
        <v>28.4</v>
      </c>
      <c r="E83" s="27"/>
      <c r="F83" s="20">
        <f t="shared" si="0"/>
        <v>0</v>
      </c>
      <c r="G83" s="28"/>
      <c r="H83" s="8"/>
    </row>
    <row r="84" spans="1:8" s="9" customFormat="1" ht="12.75">
      <c r="A84" s="15">
        <v>65</v>
      </c>
      <c r="B84" s="24" t="s">
        <v>73</v>
      </c>
      <c r="C84" s="12" t="s">
        <v>30</v>
      </c>
      <c r="D84" s="18">
        <f>D83*0.001</f>
        <v>0.028399999999999998</v>
      </c>
      <c r="E84" s="27"/>
      <c r="F84" s="20">
        <f t="shared" si="0"/>
        <v>0</v>
      </c>
      <c r="G84" s="28"/>
      <c r="H84" s="8"/>
    </row>
    <row r="85" spans="1:8" s="9" customFormat="1" ht="12.75">
      <c r="A85" s="15"/>
      <c r="B85" s="30" t="s">
        <v>42</v>
      </c>
      <c r="C85" s="26"/>
      <c r="D85" s="29"/>
      <c r="E85" s="27"/>
      <c r="F85" s="31">
        <f>SUM(F73:F84)</f>
        <v>0</v>
      </c>
      <c r="G85" s="28"/>
      <c r="H85" s="8"/>
    </row>
    <row r="86" spans="1:8" s="9" customFormat="1" ht="12.75">
      <c r="A86" s="15"/>
      <c r="B86" s="24"/>
      <c r="C86" s="12"/>
      <c r="D86" s="18"/>
      <c r="E86" s="27"/>
      <c r="F86" s="20"/>
      <c r="G86" s="28"/>
      <c r="H86" s="8"/>
    </row>
    <row r="87" spans="1:8" s="9" customFormat="1" ht="12.75">
      <c r="A87" s="15">
        <v>66</v>
      </c>
      <c r="B87" s="24" t="s">
        <v>74</v>
      </c>
      <c r="C87" s="12" t="s">
        <v>11</v>
      </c>
      <c r="D87" s="18">
        <v>162</v>
      </c>
      <c r="E87" s="19"/>
      <c r="F87" s="20">
        <f t="shared" si="0"/>
        <v>0</v>
      </c>
      <c r="G87" s="14"/>
      <c r="H87" s="8"/>
    </row>
    <row r="88" spans="1:8" s="9" customFormat="1" ht="12.75">
      <c r="A88" s="15">
        <v>67</v>
      </c>
      <c r="B88" s="24" t="s">
        <v>75</v>
      </c>
      <c r="C88" s="12" t="s">
        <v>11</v>
      </c>
      <c r="D88" s="18">
        <v>46</v>
      </c>
      <c r="E88" s="19"/>
      <c r="F88" s="20">
        <f t="shared" si="0"/>
        <v>0</v>
      </c>
      <c r="G88" s="14"/>
      <c r="H88" s="8"/>
    </row>
    <row r="89" spans="1:8" s="9" customFormat="1" ht="12.75">
      <c r="A89" s="15">
        <v>68</v>
      </c>
      <c r="B89" s="24" t="s">
        <v>76</v>
      </c>
      <c r="C89" s="12" t="s">
        <v>11</v>
      </c>
      <c r="D89" s="18">
        <v>43</v>
      </c>
      <c r="E89" s="19"/>
      <c r="F89" s="20">
        <f t="shared" si="0"/>
        <v>0</v>
      </c>
      <c r="G89" s="14"/>
      <c r="H89" s="8"/>
    </row>
    <row r="90" spans="1:7" s="39" customFormat="1" ht="12.75" customHeight="1">
      <c r="A90" s="33"/>
      <c r="B90" s="34" t="s">
        <v>77</v>
      </c>
      <c r="C90" s="35"/>
      <c r="D90" s="35"/>
      <c r="E90" s="36"/>
      <c r="F90" s="37">
        <f>SUM(F4:F12)+F30+F50+F70+F85+SUM(F87:F89)</f>
        <v>0</v>
      </c>
      <c r="G90" s="38"/>
    </row>
    <row r="91" spans="1:7" s="39" customFormat="1" ht="13.5" customHeight="1">
      <c r="A91" s="40" t="s">
        <v>78</v>
      </c>
      <c r="B91" s="41" t="s">
        <v>79</v>
      </c>
      <c r="C91" s="42"/>
      <c r="D91" s="42"/>
      <c r="E91" s="43"/>
      <c r="F91" s="44"/>
      <c r="G91" s="45" t="s">
        <v>80</v>
      </c>
    </row>
    <row r="92" spans="1:7" s="39" customFormat="1" ht="13.5" customHeight="1">
      <c r="A92" s="46"/>
      <c r="B92" s="47" t="s">
        <v>81</v>
      </c>
      <c r="C92" s="48" t="s">
        <v>82</v>
      </c>
      <c r="D92" s="49">
        <f>SUM(D93:D111)</f>
        <v>74</v>
      </c>
      <c r="E92" s="36"/>
      <c r="F92" s="50"/>
      <c r="G92" s="51"/>
    </row>
    <row r="93" spans="1:7" s="39" customFormat="1" ht="13.5" customHeight="1">
      <c r="A93" s="52">
        <v>69</v>
      </c>
      <c r="B93" s="53" t="s">
        <v>83</v>
      </c>
      <c r="C93" s="54" t="s">
        <v>11</v>
      </c>
      <c r="D93" s="55">
        <v>6</v>
      </c>
      <c r="E93" s="36"/>
      <c r="F93" s="20">
        <f aca="true" t="shared" si="2" ref="F93:F111">D93*E93</f>
        <v>0</v>
      </c>
      <c r="G93" s="56" t="s">
        <v>84</v>
      </c>
    </row>
    <row r="94" spans="1:7" s="39" customFormat="1" ht="13.5" customHeight="1">
      <c r="A94" s="52">
        <v>70</v>
      </c>
      <c r="B94" s="53" t="s">
        <v>85</v>
      </c>
      <c r="C94" s="54" t="s">
        <v>11</v>
      </c>
      <c r="D94" s="55">
        <v>7</v>
      </c>
      <c r="E94" s="36"/>
      <c r="F94" s="20">
        <f t="shared" si="2"/>
        <v>0</v>
      </c>
      <c r="G94" s="56" t="s">
        <v>84</v>
      </c>
    </row>
    <row r="95" spans="1:7" s="39" customFormat="1" ht="13.5" customHeight="1">
      <c r="A95" s="52">
        <v>71</v>
      </c>
      <c r="B95" s="57" t="s">
        <v>86</v>
      </c>
      <c r="C95" s="54" t="s">
        <v>11</v>
      </c>
      <c r="D95" s="54">
        <v>8</v>
      </c>
      <c r="E95" s="36"/>
      <c r="F95" s="20">
        <f t="shared" si="2"/>
        <v>0</v>
      </c>
      <c r="G95" s="58" t="s">
        <v>84</v>
      </c>
    </row>
    <row r="96" spans="1:7" s="39" customFormat="1" ht="13.5" customHeight="1">
      <c r="A96" s="52">
        <v>72</v>
      </c>
      <c r="B96" s="57" t="s">
        <v>87</v>
      </c>
      <c r="C96" s="54" t="s">
        <v>11</v>
      </c>
      <c r="D96" s="54">
        <v>5</v>
      </c>
      <c r="E96" s="36"/>
      <c r="F96" s="20">
        <f t="shared" si="2"/>
        <v>0</v>
      </c>
      <c r="G96" s="58" t="s">
        <v>84</v>
      </c>
    </row>
    <row r="97" spans="1:8" s="39" customFormat="1" ht="13.5" customHeight="1">
      <c r="A97" s="52">
        <v>73</v>
      </c>
      <c r="B97" s="53" t="s">
        <v>88</v>
      </c>
      <c r="C97" s="54" t="s">
        <v>11</v>
      </c>
      <c r="D97" s="55">
        <v>2</v>
      </c>
      <c r="E97" s="36"/>
      <c r="F97" s="20">
        <f t="shared" si="2"/>
        <v>0</v>
      </c>
      <c r="G97" s="56" t="s">
        <v>84</v>
      </c>
      <c r="H97" s="59"/>
    </row>
    <row r="98" spans="1:7" s="39" customFormat="1" ht="13.5" customHeight="1">
      <c r="A98" s="52">
        <v>74</v>
      </c>
      <c r="B98" s="57" t="s">
        <v>88</v>
      </c>
      <c r="C98" s="54" t="s">
        <v>11</v>
      </c>
      <c r="D98" s="54">
        <v>4</v>
      </c>
      <c r="E98" s="36"/>
      <c r="F98" s="20">
        <f t="shared" si="2"/>
        <v>0</v>
      </c>
      <c r="G98" s="58" t="s">
        <v>89</v>
      </c>
    </row>
    <row r="99" spans="1:7" s="39" customFormat="1" ht="13.5" customHeight="1">
      <c r="A99" s="52">
        <v>75</v>
      </c>
      <c r="B99" s="53" t="s">
        <v>90</v>
      </c>
      <c r="C99" s="54" t="s">
        <v>11</v>
      </c>
      <c r="D99" s="55">
        <v>4</v>
      </c>
      <c r="E99" s="36"/>
      <c r="F99" s="20">
        <f t="shared" si="2"/>
        <v>0</v>
      </c>
      <c r="G99" s="56" t="s">
        <v>84</v>
      </c>
    </row>
    <row r="100" spans="1:7" s="39" customFormat="1" ht="13.5" customHeight="1">
      <c r="A100" s="52">
        <v>76</v>
      </c>
      <c r="B100" s="53" t="s">
        <v>91</v>
      </c>
      <c r="C100" s="54" t="s">
        <v>11</v>
      </c>
      <c r="D100" s="55">
        <v>2</v>
      </c>
      <c r="E100" s="36"/>
      <c r="F100" s="20">
        <f t="shared" si="2"/>
        <v>0</v>
      </c>
      <c r="G100" s="56" t="s">
        <v>84</v>
      </c>
    </row>
    <row r="101" spans="1:7" s="39" customFormat="1" ht="13.5" customHeight="1">
      <c r="A101" s="52">
        <v>77</v>
      </c>
      <c r="B101" s="57" t="s">
        <v>92</v>
      </c>
      <c r="C101" s="54" t="s">
        <v>11</v>
      </c>
      <c r="D101" s="54">
        <v>2</v>
      </c>
      <c r="E101" s="36"/>
      <c r="F101" s="20">
        <f t="shared" si="2"/>
        <v>0</v>
      </c>
      <c r="G101" s="58" t="s">
        <v>84</v>
      </c>
    </row>
    <row r="102" spans="1:7" s="39" customFormat="1" ht="13.5" customHeight="1">
      <c r="A102" s="52">
        <v>78</v>
      </c>
      <c r="B102" s="60" t="s">
        <v>93</v>
      </c>
      <c r="C102" s="54" t="s">
        <v>11</v>
      </c>
      <c r="D102" s="58">
        <v>1</v>
      </c>
      <c r="E102" s="36"/>
      <c r="F102" s="20">
        <f t="shared" si="2"/>
        <v>0</v>
      </c>
      <c r="G102" s="61" t="s">
        <v>84</v>
      </c>
    </row>
    <row r="103" spans="1:7" s="39" customFormat="1" ht="13.5" customHeight="1">
      <c r="A103" s="52">
        <v>79</v>
      </c>
      <c r="B103" s="57" t="s">
        <v>94</v>
      </c>
      <c r="C103" s="54" t="s">
        <v>11</v>
      </c>
      <c r="D103" s="54">
        <v>1</v>
      </c>
      <c r="E103" s="36"/>
      <c r="F103" s="20">
        <f t="shared" si="2"/>
        <v>0</v>
      </c>
      <c r="G103" s="58" t="s">
        <v>84</v>
      </c>
    </row>
    <row r="104" spans="1:7" s="39" customFormat="1" ht="13.5" customHeight="1">
      <c r="A104" s="52">
        <v>80</v>
      </c>
      <c r="B104" s="53" t="s">
        <v>95</v>
      </c>
      <c r="C104" s="54" t="s">
        <v>11</v>
      </c>
      <c r="D104" s="55">
        <v>5</v>
      </c>
      <c r="E104" s="36"/>
      <c r="F104" s="20">
        <f t="shared" si="2"/>
        <v>0</v>
      </c>
      <c r="G104" s="56" t="s">
        <v>84</v>
      </c>
    </row>
    <row r="105" spans="1:7" s="39" customFormat="1" ht="13.5" customHeight="1">
      <c r="A105" s="52">
        <v>81</v>
      </c>
      <c r="B105" s="57" t="s">
        <v>96</v>
      </c>
      <c r="C105" s="54" t="s">
        <v>11</v>
      </c>
      <c r="D105" s="54">
        <v>7</v>
      </c>
      <c r="E105" s="36"/>
      <c r="F105" s="20">
        <f t="shared" si="2"/>
        <v>0</v>
      </c>
      <c r="G105" s="61" t="s">
        <v>84</v>
      </c>
    </row>
    <row r="106" spans="1:7" s="39" customFormat="1" ht="13.5" customHeight="1">
      <c r="A106" s="52">
        <v>82</v>
      </c>
      <c r="B106" s="53" t="s">
        <v>97</v>
      </c>
      <c r="C106" s="54" t="s">
        <v>11</v>
      </c>
      <c r="D106" s="55">
        <v>7</v>
      </c>
      <c r="E106" s="36"/>
      <c r="F106" s="20">
        <f t="shared" si="2"/>
        <v>0</v>
      </c>
      <c r="G106" s="56" t="s">
        <v>84</v>
      </c>
    </row>
    <row r="107" spans="1:7" s="39" customFormat="1" ht="13.5" customHeight="1">
      <c r="A107" s="52">
        <v>83</v>
      </c>
      <c r="B107" s="53" t="s">
        <v>98</v>
      </c>
      <c r="C107" s="54" t="s">
        <v>11</v>
      </c>
      <c r="D107" s="55">
        <v>1</v>
      </c>
      <c r="E107" s="36"/>
      <c r="F107" s="20">
        <f t="shared" si="2"/>
        <v>0</v>
      </c>
      <c r="G107" s="56" t="s">
        <v>84</v>
      </c>
    </row>
    <row r="108" spans="1:7" s="39" customFormat="1" ht="13.5" customHeight="1">
      <c r="A108" s="52">
        <v>84</v>
      </c>
      <c r="B108" s="53" t="s">
        <v>99</v>
      </c>
      <c r="C108" s="54" t="s">
        <v>11</v>
      </c>
      <c r="D108" s="55">
        <v>6</v>
      </c>
      <c r="E108" s="36"/>
      <c r="F108" s="20">
        <f t="shared" si="2"/>
        <v>0</v>
      </c>
      <c r="G108" s="56" t="s">
        <v>84</v>
      </c>
    </row>
    <row r="109" spans="1:7" s="39" customFormat="1" ht="13.5" customHeight="1">
      <c r="A109" s="52">
        <v>85</v>
      </c>
      <c r="B109" s="53" t="s">
        <v>100</v>
      </c>
      <c r="C109" s="54" t="s">
        <v>11</v>
      </c>
      <c r="D109" s="55">
        <v>2</v>
      </c>
      <c r="E109" s="36"/>
      <c r="F109" s="20">
        <f t="shared" si="2"/>
        <v>0</v>
      </c>
      <c r="G109" s="56" t="s">
        <v>84</v>
      </c>
    </row>
    <row r="110" spans="1:7" s="39" customFormat="1" ht="13.5" customHeight="1">
      <c r="A110" s="52">
        <v>86</v>
      </c>
      <c r="B110" s="53" t="s">
        <v>101</v>
      </c>
      <c r="C110" s="54" t="s">
        <v>11</v>
      </c>
      <c r="D110" s="55">
        <v>1</v>
      </c>
      <c r="E110" s="36"/>
      <c r="F110" s="20">
        <f t="shared" si="2"/>
        <v>0</v>
      </c>
      <c r="G110" s="56" t="s">
        <v>84</v>
      </c>
    </row>
    <row r="111" spans="1:7" s="39" customFormat="1" ht="13.5" customHeight="1">
      <c r="A111" s="52">
        <v>87</v>
      </c>
      <c r="B111" s="53" t="s">
        <v>102</v>
      </c>
      <c r="C111" s="54" t="s">
        <v>11</v>
      </c>
      <c r="D111" s="55">
        <v>3</v>
      </c>
      <c r="E111" s="36"/>
      <c r="F111" s="20">
        <f t="shared" si="2"/>
        <v>0</v>
      </c>
      <c r="G111" s="56" t="s">
        <v>84</v>
      </c>
    </row>
    <row r="112" spans="1:7" s="39" customFormat="1" ht="13.5" customHeight="1">
      <c r="A112" s="46"/>
      <c r="B112" s="62" t="s">
        <v>103</v>
      </c>
      <c r="C112" s="48"/>
      <c r="D112" s="63">
        <f>SUM(D113:D404)</f>
        <v>2741</v>
      </c>
      <c r="E112" s="36"/>
      <c r="F112" s="64"/>
      <c r="G112" s="65"/>
    </row>
    <row r="113" spans="1:8" s="39" customFormat="1" ht="13.5" customHeight="1">
      <c r="A113" s="52">
        <v>88</v>
      </c>
      <c r="B113" s="66" t="s">
        <v>104</v>
      </c>
      <c r="C113" s="67" t="s">
        <v>11</v>
      </c>
      <c r="D113" s="68">
        <v>68</v>
      </c>
      <c r="E113" s="36"/>
      <c r="F113" s="20">
        <f aca="true" t="shared" si="3" ref="F113:F145">D113*E113</f>
        <v>0</v>
      </c>
      <c r="G113" s="69" t="s">
        <v>105</v>
      </c>
      <c r="H113" s="59"/>
    </row>
    <row r="114" spans="1:7" s="39" customFormat="1" ht="13.5" customHeight="1">
      <c r="A114" s="52">
        <v>89</v>
      </c>
      <c r="B114" s="66" t="s">
        <v>106</v>
      </c>
      <c r="C114" s="67" t="s">
        <v>11</v>
      </c>
      <c r="D114" s="68">
        <v>75</v>
      </c>
      <c r="E114" s="36"/>
      <c r="F114" s="20">
        <f t="shared" si="3"/>
        <v>0</v>
      </c>
      <c r="G114" s="69" t="s">
        <v>105</v>
      </c>
    </row>
    <row r="115" spans="1:7" s="39" customFormat="1" ht="13.5" customHeight="1">
      <c r="A115" s="70">
        <v>90</v>
      </c>
      <c r="B115" s="71" t="s">
        <v>107</v>
      </c>
      <c r="C115" s="72" t="s">
        <v>11</v>
      </c>
      <c r="D115" s="68">
        <v>282</v>
      </c>
      <c r="E115" s="36"/>
      <c r="F115" s="20">
        <f t="shared" si="3"/>
        <v>0</v>
      </c>
      <c r="G115" s="69" t="s">
        <v>105</v>
      </c>
    </row>
    <row r="116" spans="1:7" s="39" customFormat="1" ht="13.5" customHeight="1">
      <c r="A116" s="52">
        <v>91</v>
      </c>
      <c r="B116" s="73" t="s">
        <v>108</v>
      </c>
      <c r="C116" s="72" t="s">
        <v>11</v>
      </c>
      <c r="D116" s="68">
        <v>94</v>
      </c>
      <c r="E116" s="36"/>
      <c r="F116" s="20">
        <f t="shared" si="3"/>
        <v>0</v>
      </c>
      <c r="G116" s="69" t="s">
        <v>105</v>
      </c>
    </row>
    <row r="117" spans="1:7" s="39" customFormat="1" ht="13.5" customHeight="1">
      <c r="A117" s="52">
        <v>92</v>
      </c>
      <c r="B117" s="73" t="s">
        <v>109</v>
      </c>
      <c r="C117" s="72" t="s">
        <v>11</v>
      </c>
      <c r="D117" s="68">
        <v>72</v>
      </c>
      <c r="E117" s="36"/>
      <c r="F117" s="20">
        <f t="shared" si="3"/>
        <v>0</v>
      </c>
      <c r="G117" s="69" t="s">
        <v>110</v>
      </c>
    </row>
    <row r="118" spans="1:7" s="39" customFormat="1" ht="13.5" customHeight="1">
      <c r="A118" s="70">
        <v>93</v>
      </c>
      <c r="B118" s="73" t="s">
        <v>111</v>
      </c>
      <c r="C118" s="72" t="s">
        <v>11</v>
      </c>
      <c r="D118" s="68">
        <v>27</v>
      </c>
      <c r="E118" s="36"/>
      <c r="F118" s="20">
        <f t="shared" si="3"/>
        <v>0</v>
      </c>
      <c r="G118" s="58" t="s">
        <v>112</v>
      </c>
    </row>
    <row r="119" spans="1:7" s="39" customFormat="1" ht="13.5" customHeight="1">
      <c r="A119" s="52">
        <v>94</v>
      </c>
      <c r="B119" s="73" t="s">
        <v>113</v>
      </c>
      <c r="C119" s="72" t="s">
        <v>11</v>
      </c>
      <c r="D119" s="68">
        <v>120</v>
      </c>
      <c r="E119" s="36"/>
      <c r="F119" s="20">
        <f t="shared" si="3"/>
        <v>0</v>
      </c>
      <c r="G119" s="69" t="s">
        <v>105</v>
      </c>
    </row>
    <row r="120" spans="1:7" s="39" customFormat="1" ht="13.5" customHeight="1">
      <c r="A120" s="52">
        <v>95</v>
      </c>
      <c r="B120" s="73" t="s">
        <v>114</v>
      </c>
      <c r="C120" s="72" t="s">
        <v>11</v>
      </c>
      <c r="D120" s="68">
        <v>40</v>
      </c>
      <c r="E120" s="36"/>
      <c r="F120" s="20">
        <f t="shared" si="3"/>
        <v>0</v>
      </c>
      <c r="G120" s="69" t="s">
        <v>105</v>
      </c>
    </row>
    <row r="121" spans="1:7" s="39" customFormat="1" ht="13.5" customHeight="1">
      <c r="A121" s="70">
        <v>96</v>
      </c>
      <c r="B121" s="73" t="s">
        <v>115</v>
      </c>
      <c r="C121" s="72" t="s">
        <v>11</v>
      </c>
      <c r="D121" s="68">
        <v>128</v>
      </c>
      <c r="E121" s="36"/>
      <c r="F121" s="20">
        <f t="shared" si="3"/>
        <v>0</v>
      </c>
      <c r="G121" s="58" t="s">
        <v>112</v>
      </c>
    </row>
    <row r="122" spans="1:7" s="39" customFormat="1" ht="13.5" customHeight="1">
      <c r="A122" s="52">
        <v>97</v>
      </c>
      <c r="B122" s="73" t="s">
        <v>116</v>
      </c>
      <c r="C122" s="72" t="s">
        <v>11</v>
      </c>
      <c r="D122" s="68">
        <v>114</v>
      </c>
      <c r="E122" s="36"/>
      <c r="F122" s="20">
        <f t="shared" si="3"/>
        <v>0</v>
      </c>
      <c r="G122" s="69" t="s">
        <v>110</v>
      </c>
    </row>
    <row r="123" spans="1:7" s="39" customFormat="1" ht="13.5" customHeight="1">
      <c r="A123" s="52">
        <v>98</v>
      </c>
      <c r="B123" s="73" t="s">
        <v>117</v>
      </c>
      <c r="C123" s="72" t="s">
        <v>11</v>
      </c>
      <c r="D123" s="68">
        <v>84</v>
      </c>
      <c r="E123" s="36"/>
      <c r="F123" s="20">
        <f t="shared" si="3"/>
        <v>0</v>
      </c>
      <c r="G123" s="69" t="s">
        <v>110</v>
      </c>
    </row>
    <row r="124" spans="1:7" s="39" customFormat="1" ht="13.5" customHeight="1">
      <c r="A124" s="70">
        <v>99</v>
      </c>
      <c r="B124" s="73" t="s">
        <v>118</v>
      </c>
      <c r="C124" s="72" t="s">
        <v>11</v>
      </c>
      <c r="D124" s="68">
        <v>18</v>
      </c>
      <c r="E124" s="36"/>
      <c r="F124" s="20">
        <f t="shared" si="3"/>
        <v>0</v>
      </c>
      <c r="G124" s="58" t="s">
        <v>112</v>
      </c>
    </row>
    <row r="125" spans="1:7" s="39" customFormat="1" ht="13.5" customHeight="1">
      <c r="A125" s="52">
        <v>100</v>
      </c>
      <c r="B125" s="73" t="s">
        <v>119</v>
      </c>
      <c r="C125" s="72" t="s">
        <v>11</v>
      </c>
      <c r="D125" s="68">
        <v>64</v>
      </c>
      <c r="E125" s="36"/>
      <c r="F125" s="20">
        <f t="shared" si="3"/>
        <v>0</v>
      </c>
      <c r="G125" s="58" t="s">
        <v>112</v>
      </c>
    </row>
    <row r="126" spans="1:7" s="39" customFormat="1" ht="13.5" customHeight="1">
      <c r="A126" s="52">
        <v>101</v>
      </c>
      <c r="B126" s="73" t="s">
        <v>120</v>
      </c>
      <c r="C126" s="72" t="s">
        <v>11</v>
      </c>
      <c r="D126" s="68">
        <v>27</v>
      </c>
      <c r="E126" s="36"/>
      <c r="F126" s="20">
        <f t="shared" si="3"/>
        <v>0</v>
      </c>
      <c r="G126" s="58" t="s">
        <v>112</v>
      </c>
    </row>
    <row r="127" spans="1:7" s="39" customFormat="1" ht="13.5" customHeight="1">
      <c r="A127" s="70">
        <v>102</v>
      </c>
      <c r="B127" s="73" t="s">
        <v>121</v>
      </c>
      <c r="C127" s="72" t="s">
        <v>11</v>
      </c>
      <c r="D127" s="68">
        <v>40</v>
      </c>
      <c r="E127" s="36"/>
      <c r="F127" s="20">
        <f t="shared" si="3"/>
        <v>0</v>
      </c>
      <c r="G127" s="58" t="s">
        <v>112</v>
      </c>
    </row>
    <row r="128" spans="1:7" s="39" customFormat="1" ht="13.5" customHeight="1">
      <c r="A128" s="52">
        <v>103</v>
      </c>
      <c r="B128" s="73" t="s">
        <v>122</v>
      </c>
      <c r="C128" s="72" t="s">
        <v>11</v>
      </c>
      <c r="D128" s="68">
        <v>64</v>
      </c>
      <c r="E128" s="36"/>
      <c r="F128" s="20">
        <f t="shared" si="3"/>
        <v>0</v>
      </c>
      <c r="G128" s="69" t="s">
        <v>112</v>
      </c>
    </row>
    <row r="129" spans="1:7" s="39" customFormat="1" ht="13.5" customHeight="1">
      <c r="A129" s="52">
        <v>104</v>
      </c>
      <c r="B129" s="73" t="s">
        <v>123</v>
      </c>
      <c r="C129" s="72" t="s">
        <v>11</v>
      </c>
      <c r="D129" s="68">
        <v>10</v>
      </c>
      <c r="E129" s="36"/>
      <c r="F129" s="20">
        <f t="shared" si="3"/>
        <v>0</v>
      </c>
      <c r="G129" s="58" t="s">
        <v>112</v>
      </c>
    </row>
    <row r="130" spans="1:7" s="39" customFormat="1" ht="13.5" customHeight="1">
      <c r="A130" s="70">
        <v>105</v>
      </c>
      <c r="B130" s="73" t="s">
        <v>124</v>
      </c>
      <c r="C130" s="72" t="s">
        <v>11</v>
      </c>
      <c r="D130" s="68">
        <v>12</v>
      </c>
      <c r="E130" s="36"/>
      <c r="F130" s="20">
        <f t="shared" si="3"/>
        <v>0</v>
      </c>
      <c r="G130" s="58" t="s">
        <v>112</v>
      </c>
    </row>
    <row r="131" spans="1:7" s="39" customFormat="1" ht="13.5" customHeight="1">
      <c r="A131" s="52">
        <v>106</v>
      </c>
      <c r="B131" s="73" t="s">
        <v>125</v>
      </c>
      <c r="C131" s="72" t="s">
        <v>11</v>
      </c>
      <c r="D131" s="68">
        <v>284</v>
      </c>
      <c r="E131" s="36"/>
      <c r="F131" s="20">
        <f t="shared" si="3"/>
        <v>0</v>
      </c>
      <c r="G131" s="58" t="s">
        <v>105</v>
      </c>
    </row>
    <row r="132" spans="1:7" s="39" customFormat="1" ht="13.5" customHeight="1">
      <c r="A132" s="52">
        <v>107</v>
      </c>
      <c r="B132" s="73" t="s">
        <v>126</v>
      </c>
      <c r="C132" s="72" t="s">
        <v>11</v>
      </c>
      <c r="D132" s="68">
        <v>21</v>
      </c>
      <c r="E132" s="36"/>
      <c r="F132" s="20">
        <f t="shared" si="3"/>
        <v>0</v>
      </c>
      <c r="G132" s="58" t="s">
        <v>105</v>
      </c>
    </row>
    <row r="133" spans="1:7" s="39" customFormat="1" ht="13.5" customHeight="1">
      <c r="A133" s="70">
        <v>108</v>
      </c>
      <c r="B133" s="73" t="s">
        <v>127</v>
      </c>
      <c r="C133" s="72" t="s">
        <v>11</v>
      </c>
      <c r="D133" s="68">
        <v>60</v>
      </c>
      <c r="E133" s="36"/>
      <c r="F133" s="20">
        <f t="shared" si="3"/>
        <v>0</v>
      </c>
      <c r="G133" s="58" t="s">
        <v>105</v>
      </c>
    </row>
    <row r="134" spans="1:7" s="39" customFormat="1" ht="13.5" customHeight="1">
      <c r="A134" s="52">
        <v>109</v>
      </c>
      <c r="B134" s="73" t="s">
        <v>128</v>
      </c>
      <c r="C134" s="72" t="s">
        <v>11</v>
      </c>
      <c r="D134" s="68">
        <v>30</v>
      </c>
      <c r="E134" s="36"/>
      <c r="F134" s="20">
        <f t="shared" si="3"/>
        <v>0</v>
      </c>
      <c r="G134" s="58" t="s">
        <v>112</v>
      </c>
    </row>
    <row r="135" spans="1:7" s="39" customFormat="1" ht="13.5" customHeight="1">
      <c r="A135" s="52">
        <v>110</v>
      </c>
      <c r="B135" s="73" t="s">
        <v>129</v>
      </c>
      <c r="C135" s="72" t="s">
        <v>11</v>
      </c>
      <c r="D135" s="68">
        <v>220</v>
      </c>
      <c r="E135" s="36"/>
      <c r="F135" s="20">
        <f t="shared" si="3"/>
        <v>0</v>
      </c>
      <c r="G135" s="74" t="s">
        <v>112</v>
      </c>
    </row>
    <row r="136" spans="1:7" s="39" customFormat="1" ht="13.5" customHeight="1">
      <c r="A136" s="70">
        <v>111</v>
      </c>
      <c r="B136" s="73" t="s">
        <v>130</v>
      </c>
      <c r="C136" s="72" t="s">
        <v>11</v>
      </c>
      <c r="D136" s="68">
        <v>85</v>
      </c>
      <c r="E136" s="36"/>
      <c r="F136" s="20">
        <f t="shared" si="3"/>
        <v>0</v>
      </c>
      <c r="G136" s="58" t="s">
        <v>105</v>
      </c>
    </row>
    <row r="137" spans="1:7" s="39" customFormat="1" ht="13.5" customHeight="1">
      <c r="A137" s="52">
        <v>112</v>
      </c>
      <c r="B137" s="73" t="s">
        <v>131</v>
      </c>
      <c r="C137" s="72" t="s">
        <v>11</v>
      </c>
      <c r="D137" s="68">
        <v>13</v>
      </c>
      <c r="E137" s="36"/>
      <c r="F137" s="20">
        <f t="shared" si="3"/>
        <v>0</v>
      </c>
      <c r="G137" s="58" t="s">
        <v>112</v>
      </c>
    </row>
    <row r="138" spans="1:7" s="39" customFormat="1" ht="13.5" customHeight="1">
      <c r="A138" s="52">
        <v>113</v>
      </c>
      <c r="B138" s="73" t="s">
        <v>132</v>
      </c>
      <c r="C138" s="72" t="s">
        <v>11</v>
      </c>
      <c r="D138" s="68">
        <v>88</v>
      </c>
      <c r="E138" s="36"/>
      <c r="F138" s="20">
        <f t="shared" si="3"/>
        <v>0</v>
      </c>
      <c r="G138" s="54" t="s">
        <v>112</v>
      </c>
    </row>
    <row r="139" spans="1:7" s="39" customFormat="1" ht="13.5" customHeight="1">
      <c r="A139" s="70">
        <v>114</v>
      </c>
      <c r="B139" s="73" t="s">
        <v>133</v>
      </c>
      <c r="C139" s="72" t="s">
        <v>11</v>
      </c>
      <c r="D139" s="68">
        <v>68</v>
      </c>
      <c r="E139" s="36"/>
      <c r="F139" s="20">
        <f t="shared" si="3"/>
        <v>0</v>
      </c>
      <c r="G139" s="58" t="s">
        <v>112</v>
      </c>
    </row>
    <row r="140" spans="1:7" s="39" customFormat="1" ht="13.5" customHeight="1">
      <c r="A140" s="52">
        <v>115</v>
      </c>
      <c r="B140" s="73" t="s">
        <v>134</v>
      </c>
      <c r="C140" s="72" t="s">
        <v>11</v>
      </c>
      <c r="D140" s="68">
        <v>245</v>
      </c>
      <c r="E140" s="36"/>
      <c r="F140" s="20">
        <f t="shared" si="3"/>
        <v>0</v>
      </c>
      <c r="G140" s="58" t="s">
        <v>105</v>
      </c>
    </row>
    <row r="141" spans="1:7" s="39" customFormat="1" ht="13.5" customHeight="1">
      <c r="A141" s="52">
        <v>116</v>
      </c>
      <c r="B141" s="73" t="s">
        <v>135</v>
      </c>
      <c r="C141" s="72" t="s">
        <v>11</v>
      </c>
      <c r="D141" s="68">
        <v>44</v>
      </c>
      <c r="E141" s="36"/>
      <c r="F141" s="20">
        <f t="shared" si="3"/>
        <v>0</v>
      </c>
      <c r="G141" s="58" t="s">
        <v>112</v>
      </c>
    </row>
    <row r="142" spans="1:7" s="39" customFormat="1" ht="13.5" customHeight="1">
      <c r="A142" s="70">
        <v>117</v>
      </c>
      <c r="B142" s="73" t="s">
        <v>136</v>
      </c>
      <c r="C142" s="72" t="s">
        <v>11</v>
      </c>
      <c r="D142" s="68">
        <v>39</v>
      </c>
      <c r="E142" s="36"/>
      <c r="F142" s="20">
        <f t="shared" si="3"/>
        <v>0</v>
      </c>
      <c r="G142" s="58" t="s">
        <v>112</v>
      </c>
    </row>
    <row r="143" spans="1:7" s="39" customFormat="1" ht="13.5" customHeight="1">
      <c r="A143" s="52">
        <v>118</v>
      </c>
      <c r="B143" s="73" t="s">
        <v>137</v>
      </c>
      <c r="C143" s="72" t="s">
        <v>11</v>
      </c>
      <c r="D143" s="68">
        <v>180</v>
      </c>
      <c r="E143" s="36"/>
      <c r="F143" s="20">
        <f t="shared" si="3"/>
        <v>0</v>
      </c>
      <c r="G143" s="75" t="s">
        <v>112</v>
      </c>
    </row>
    <row r="144" spans="1:7" s="39" customFormat="1" ht="13.5" customHeight="1">
      <c r="A144" s="52">
        <v>119</v>
      </c>
      <c r="B144" s="73" t="s">
        <v>138</v>
      </c>
      <c r="C144" s="72" t="s">
        <v>11</v>
      </c>
      <c r="D144" s="68">
        <v>16</v>
      </c>
      <c r="E144" s="36"/>
      <c r="F144" s="20">
        <f t="shared" si="3"/>
        <v>0</v>
      </c>
      <c r="G144" s="58" t="s">
        <v>112</v>
      </c>
    </row>
    <row r="145" spans="1:7" s="39" customFormat="1" ht="13.5" customHeight="1" thickBot="1">
      <c r="A145" s="111">
        <v>120</v>
      </c>
      <c r="B145" s="112" t="s">
        <v>139</v>
      </c>
      <c r="C145" s="113" t="s">
        <v>11</v>
      </c>
      <c r="D145" s="114">
        <v>4</v>
      </c>
      <c r="E145" s="115"/>
      <c r="F145" s="116">
        <f t="shared" si="3"/>
        <v>0</v>
      </c>
      <c r="G145" s="117" t="s">
        <v>112</v>
      </c>
    </row>
    <row r="146" spans="1:8" ht="14.25" customHeight="1" thickBot="1">
      <c r="A146" s="125"/>
      <c r="B146" s="126" t="s">
        <v>140</v>
      </c>
      <c r="C146" s="127"/>
      <c r="D146" s="128"/>
      <c r="E146" s="129"/>
      <c r="F146" s="130">
        <f>SUM(F93:F145)</f>
        <v>0</v>
      </c>
      <c r="G146" s="131"/>
      <c r="H146" s="76"/>
    </row>
    <row r="147" spans="1:8" ht="14.25" customHeight="1">
      <c r="A147" s="118" t="s">
        <v>148</v>
      </c>
      <c r="B147" s="119" t="s">
        <v>149</v>
      </c>
      <c r="C147" s="120"/>
      <c r="D147" s="121"/>
      <c r="E147" s="122"/>
      <c r="F147" s="123"/>
      <c r="G147" s="124"/>
      <c r="H147" s="76"/>
    </row>
    <row r="148" spans="1:8" ht="14.25" customHeight="1">
      <c r="A148" s="103"/>
      <c r="B148" s="104" t="s">
        <v>150</v>
      </c>
      <c r="C148" s="105" t="s">
        <v>11</v>
      </c>
      <c r="D148" s="101">
        <v>1</v>
      </c>
      <c r="E148" s="102"/>
      <c r="F148" s="106">
        <f>D148*E148</f>
        <v>0</v>
      </c>
      <c r="G148" s="107" t="s">
        <v>151</v>
      </c>
      <c r="H148" s="76"/>
    </row>
    <row r="149" spans="1:7" ht="14.25" customHeight="1">
      <c r="A149" s="103"/>
      <c r="B149" s="104" t="s">
        <v>152</v>
      </c>
      <c r="C149" s="105" t="s">
        <v>11</v>
      </c>
      <c r="D149" s="101">
        <v>2</v>
      </c>
      <c r="E149" s="102"/>
      <c r="F149" s="106">
        <f>D149*E149</f>
        <v>0</v>
      </c>
      <c r="G149" s="107"/>
    </row>
    <row r="150" spans="1:7" ht="14.25" customHeight="1">
      <c r="A150" s="103"/>
      <c r="B150" s="104" t="s">
        <v>156</v>
      </c>
      <c r="C150" s="105" t="s">
        <v>158</v>
      </c>
      <c r="D150" s="145">
        <v>1</v>
      </c>
      <c r="E150" s="102"/>
      <c r="F150" s="106">
        <v>0</v>
      </c>
      <c r="G150" s="107"/>
    </row>
    <row r="151" spans="1:7" ht="14.25" customHeight="1" thickBot="1">
      <c r="A151" s="132"/>
      <c r="B151" s="133" t="s">
        <v>157</v>
      </c>
      <c r="C151" s="134" t="s">
        <v>159</v>
      </c>
      <c r="D151" s="146">
        <v>1</v>
      </c>
      <c r="E151" s="135"/>
      <c r="F151" s="136">
        <v>0</v>
      </c>
      <c r="G151" s="137"/>
    </row>
    <row r="152" spans="1:7" ht="13.5" thickBot="1">
      <c r="A152" s="138"/>
      <c r="B152" s="126" t="s">
        <v>153</v>
      </c>
      <c r="C152" s="139"/>
      <c r="D152" s="140"/>
      <c r="E152" s="141"/>
      <c r="F152" s="142">
        <f>SUM(F148:F151)</f>
        <v>0</v>
      </c>
      <c r="G152" s="143"/>
    </row>
    <row r="153" spans="1:7" ht="13.5" thickBot="1">
      <c r="A153" s="78"/>
      <c r="B153" s="79"/>
      <c r="C153" s="80"/>
      <c r="D153" s="81"/>
      <c r="E153" s="82"/>
      <c r="F153" s="83"/>
      <c r="G153" s="84"/>
    </row>
    <row r="154" spans="1:7" ht="13.5" thickBot="1">
      <c r="A154" s="125"/>
      <c r="B154" s="144" t="s">
        <v>154</v>
      </c>
      <c r="C154" s="127"/>
      <c r="D154" s="128"/>
      <c r="E154" s="129"/>
      <c r="F154" s="85">
        <f>SUM(F152,F146,F90)</f>
        <v>0</v>
      </c>
      <c r="G154" s="131"/>
    </row>
    <row r="155" spans="1:7" ht="12.75">
      <c r="A155" s="78"/>
      <c r="B155" s="79"/>
      <c r="C155" s="80"/>
      <c r="D155" s="81"/>
      <c r="E155" s="82"/>
      <c r="F155" s="83"/>
      <c r="G155" s="84"/>
    </row>
    <row r="156" spans="1:7" ht="13.5" thickBot="1">
      <c r="A156" s="86"/>
      <c r="B156" s="87"/>
      <c r="C156" s="86"/>
      <c r="D156" s="86"/>
      <c r="E156" s="86"/>
      <c r="F156" s="88"/>
      <c r="G156" s="76"/>
    </row>
    <row r="157" spans="1:6" ht="15" thickBot="1">
      <c r="A157" s="86"/>
      <c r="B157" s="108" t="s">
        <v>141</v>
      </c>
      <c r="C157" s="109"/>
      <c r="D157" s="109"/>
      <c r="E157" s="110"/>
      <c r="F157" s="89">
        <f>F154</f>
        <v>0</v>
      </c>
    </row>
    <row r="158" spans="1:6" ht="15" thickBot="1">
      <c r="A158" s="86"/>
      <c r="B158" s="90"/>
      <c r="C158" s="90"/>
      <c r="D158" s="90"/>
      <c r="E158" s="91"/>
      <c r="F158" s="90"/>
    </row>
    <row r="159" spans="1:6" ht="15" thickBot="1">
      <c r="A159" s="86"/>
      <c r="B159" s="108" t="s">
        <v>155</v>
      </c>
      <c r="C159" s="109"/>
      <c r="D159" s="109"/>
      <c r="E159" s="110"/>
      <c r="F159" s="89">
        <f>(F157/100)*21</f>
        <v>0</v>
      </c>
    </row>
    <row r="160" spans="1:7" ht="15" thickBot="1">
      <c r="A160" s="86"/>
      <c r="B160" s="90"/>
      <c r="C160" s="90"/>
      <c r="D160" s="90"/>
      <c r="E160" s="91"/>
      <c r="F160" s="90"/>
      <c r="G160" s="92"/>
    </row>
    <row r="161" spans="1:6" ht="15" thickBot="1">
      <c r="A161" s="86"/>
      <c r="B161" s="99" t="s">
        <v>142</v>
      </c>
      <c r="C161" s="100"/>
      <c r="D161" s="100"/>
      <c r="E161" s="100"/>
      <c r="F161" s="89">
        <f>F157+F159</f>
        <v>0</v>
      </c>
    </row>
    <row r="162" spans="1:6" ht="14.25">
      <c r="A162" s="86"/>
      <c r="B162" s="93"/>
      <c r="C162" s="94"/>
      <c r="D162" s="94"/>
      <c r="E162" s="94"/>
      <c r="F162" s="95"/>
    </row>
    <row r="163" spans="1:7" ht="12.75">
      <c r="A163" s="86"/>
      <c r="B163" s="96" t="s">
        <v>143</v>
      </c>
      <c r="G163" s="76"/>
    </row>
    <row r="164" spans="1:7" ht="12.75">
      <c r="A164" s="86"/>
      <c r="B164" s="96" t="s">
        <v>144</v>
      </c>
      <c r="G164" s="76"/>
    </row>
    <row r="165" spans="1:7" ht="12.75">
      <c r="A165" s="86"/>
      <c r="B165" s="97" t="s">
        <v>145</v>
      </c>
      <c r="G165" s="76"/>
    </row>
    <row r="166" spans="1:7" ht="25.5">
      <c r="A166" s="86"/>
      <c r="B166" s="98" t="s">
        <v>146</v>
      </c>
      <c r="G166" s="76"/>
    </row>
    <row r="167" spans="1:7" ht="15.75">
      <c r="A167" s="1"/>
      <c r="B167" s="98" t="s">
        <v>147</v>
      </c>
      <c r="G167" s="2"/>
    </row>
  </sheetData>
  <sheetProtection/>
  <mergeCells count="3">
    <mergeCell ref="B157:E157"/>
    <mergeCell ref="B159:E159"/>
    <mergeCell ref="B161:E161"/>
  </mergeCells>
  <printOptions horizontalCentered="1"/>
  <pageMargins left="0.7480314960629921" right="0.7480314960629921" top="0.79" bottom="0.4724409448818898" header="0.57" footer="0.31496062992125984"/>
  <pageSetup horizontalDpi="600" verticalDpi="600" orientation="landscape" paperSize="9" scale="71" r:id="rId1"/>
  <headerFooter alignWithMargins="0">
    <oddFooter>&amp;CRegenerace zeleně města Proseče / Stránka &amp;P z &amp;N</oddFooter>
  </headerFooter>
  <rowBreaks count="2" manualBreakCount="2">
    <brk id="38" max="6" man="1"/>
    <brk id="9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</dc:creator>
  <cp:keywords/>
  <dc:description/>
  <cp:lastModifiedBy>uzivatel</cp:lastModifiedBy>
  <dcterms:created xsi:type="dcterms:W3CDTF">2013-07-17T09:03:28Z</dcterms:created>
  <dcterms:modified xsi:type="dcterms:W3CDTF">2013-08-13T08:50:55Z</dcterms:modified>
  <cp:category/>
  <cp:version/>
  <cp:contentType/>
  <cp:contentStatus/>
</cp:coreProperties>
</file>