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<sst xmlns="http://schemas.openxmlformats.org/spreadsheetml/2006/main" count="389" uniqueCount="252">
  <si>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</si>
  <si>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</si>
  <si>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</si>
  <si>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</si>
  <si>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</si>
  <si>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</si>
  <si>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</si>
  <si>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</si>
  <si>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</si>
  <si>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</si>
  <si>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</si>
  <si>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</si>
  <si>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</si>
  <si>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</si>
  <si>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</si>
  <si>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</si>
  <si>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</si>
  <si>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</si>
  <si>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</si>
  <si>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</si>
  <si>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</si>
  <si>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</si>
  <si>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</si>
  <si>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</si>
  <si>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</si>
  <si>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</si>
  <si>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</si>
  <si>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</si>
  <si>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</si>
  <si>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</si>
  <si>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</si>
  <si>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</si>
  <si>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</si>
  <si>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</si>
  <si>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</si>
  <si>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</si>
  <si>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</si>
  <si>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</si>
  <si>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</si>
  <si>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</si>
  <si>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</si>
  <si>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</si>
  <si>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</si>
  <si>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</si>
  <si>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</si>
  <si>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</si>
  <si>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</si>
  <si>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</si>
  <si>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</si>
  <si>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Objekt</t>
  </si>
  <si>
    <t>Kód</t>
  </si>
  <si>
    <t>311237145R00</t>
  </si>
  <si>
    <t>311151183R00</t>
  </si>
  <si>
    <t>317941125RT4</t>
  </si>
  <si>
    <t>317324121R00</t>
  </si>
  <si>
    <t>317351101R00</t>
  </si>
  <si>
    <t>317351102R00</t>
  </si>
  <si>
    <t>317361211R00</t>
  </si>
  <si>
    <t>331231114RT2</t>
  </si>
  <si>
    <t>342264051RT4</t>
  </si>
  <si>
    <t>61</t>
  </si>
  <si>
    <t>612401391RT2</t>
  </si>
  <si>
    <t>612421637R00</t>
  </si>
  <si>
    <t>711</t>
  </si>
  <si>
    <t>711132101RZ5</t>
  </si>
  <si>
    <t>762</t>
  </si>
  <si>
    <t>762331812R00</t>
  </si>
  <si>
    <t>762331811R00</t>
  </si>
  <si>
    <t>762342811R00</t>
  </si>
  <si>
    <t>762811811R00</t>
  </si>
  <si>
    <t>762822830R00</t>
  </si>
  <si>
    <t>762841812R00</t>
  </si>
  <si>
    <t>979011111R00</t>
  </si>
  <si>
    <t>979083113R00</t>
  </si>
  <si>
    <t>979087212R00</t>
  </si>
  <si>
    <t>762950010RAB</t>
  </si>
  <si>
    <t>763</t>
  </si>
  <si>
    <t>763100001RAA</t>
  </si>
  <si>
    <t>764</t>
  </si>
  <si>
    <t>764332292R00</t>
  </si>
  <si>
    <t>764454010RAB</t>
  </si>
  <si>
    <t>764430010RAB</t>
  </si>
  <si>
    <t>764352010RAB</t>
  </si>
  <si>
    <t>764310010RAA</t>
  </si>
  <si>
    <t>766</t>
  </si>
  <si>
    <t>766420010RAA</t>
  </si>
  <si>
    <t>766410010RAA</t>
  </si>
  <si>
    <t>784</t>
  </si>
  <si>
    <t>784155211R00</t>
  </si>
  <si>
    <t>94</t>
  </si>
  <si>
    <t>941941841R00</t>
  </si>
  <si>
    <t>941941051R00</t>
  </si>
  <si>
    <t>941941111R00</t>
  </si>
  <si>
    <t>95</t>
  </si>
  <si>
    <t>953941621R00</t>
  </si>
  <si>
    <t>96</t>
  </si>
  <si>
    <t>962032231R00</t>
  </si>
  <si>
    <t>962032314R00</t>
  </si>
  <si>
    <t>99</t>
  </si>
  <si>
    <t>999281105R00</t>
  </si>
  <si>
    <t>S</t>
  </si>
  <si>
    <t>979093111R00</t>
  </si>
  <si>
    <t>979990101R00</t>
  </si>
  <si>
    <t>Oprava střechy skladu</t>
  </si>
  <si>
    <t>Proseč 18</t>
  </si>
  <si>
    <t>Zkrácený popis / Varianta</t>
  </si>
  <si>
    <t>Rozměry</t>
  </si>
  <si>
    <t>Zdi podpěrné a volné</t>
  </si>
  <si>
    <t>Zdivo z cihel HELUZ PLUS P 15 na MC 10 tl. 30 cm</t>
  </si>
  <si>
    <t>Příplatek šikmé ukončení stěny  tl. 300 mm</t>
  </si>
  <si>
    <t>Osazení ocelových válcovaných nosníků č.22 a vyšší</t>
  </si>
  <si>
    <t>včetně dodávky profilu IPE č.30</t>
  </si>
  <si>
    <t>Ztužující věnce kleneb z ŽB C 16/20 volném</t>
  </si>
  <si>
    <t>Bednění klenbových pásů - zřízení</t>
  </si>
  <si>
    <t>Bednění klenbových pásů - odstranění</t>
  </si>
  <si>
    <t>Výztuž říms ze železobetonu z oceli 10 216</t>
  </si>
  <si>
    <t>Sloupy a pilíře, stožáry a rámové stojky</t>
  </si>
  <si>
    <t>Zdivo pilířů cihelné z CP 29 P15 na MVC</t>
  </si>
  <si>
    <t>s použitím suché maltové směsi</t>
  </si>
  <si>
    <t>Stěny a příčky</t>
  </si>
  <si>
    <t>Podhled sádrokartonový na zavěšenou ocel. konstr.</t>
  </si>
  <si>
    <t>desky požár. impreg. tl. 12,5 mm, bez izolace</t>
  </si>
  <si>
    <t>Úprava povrchů vnitřní</t>
  </si>
  <si>
    <t>Omítka malých ploch vnitřních stěn do 1 m2</t>
  </si>
  <si>
    <t>Omítka vnitřní zdiva, MVC, štuková</t>
  </si>
  <si>
    <t>Izolace proti vodě</t>
  </si>
  <si>
    <t>Izolace proti vlhkosti svislá pásy na sucho</t>
  </si>
  <si>
    <t>1 vrstva - včetně dodávky Sklobit G</t>
  </si>
  <si>
    <t>Konstrukce tesařské</t>
  </si>
  <si>
    <t>Demontáž konstrukcí krovů z hranolů do 224 cm2</t>
  </si>
  <si>
    <t>Demontáž konstrukcí krovů z hranolů do 120 cm2</t>
  </si>
  <si>
    <t>Demontáž laťování střech, rozteč latí do 22 cm</t>
  </si>
  <si>
    <t>Demontáž záklopů z hrubých prken tl. do 3,2 cm</t>
  </si>
  <si>
    <t>Demontáž stropnic z řeziva o pl.do 450 cm2</t>
  </si>
  <si>
    <t>Demontáž podbíjení obkladů stropů s omítkou</t>
  </si>
  <si>
    <t>Svislá doprava suti a vybour. hmot za 2.NP a 1.PP</t>
  </si>
  <si>
    <t>Vodorovné přemístění suti na skládku do 2000 m</t>
  </si>
  <si>
    <t>Nakládání suti na dopravní prostředky</t>
  </si>
  <si>
    <t>Laťování střech</t>
  </si>
  <si>
    <t>kompletní</t>
  </si>
  <si>
    <t>Dřevostavby</t>
  </si>
  <si>
    <t>Montáž a výroba střešních vazníků</t>
  </si>
  <si>
    <t>příhradový vazník</t>
  </si>
  <si>
    <t>Konstrukce klempířské</t>
  </si>
  <si>
    <t>Demontáž klempířských prvků</t>
  </si>
  <si>
    <t>Odpadní trouby z Pz plechu kruhové</t>
  </si>
  <si>
    <t>průměru 100 mm</t>
  </si>
  <si>
    <t>Oplechování zdí z Pz plechu</t>
  </si>
  <si>
    <t>rš 330 mm</t>
  </si>
  <si>
    <t>Žlab z Pz plechu podokapní půlkruhový</t>
  </si>
  <si>
    <t>Krytina střech z Pz plechu</t>
  </si>
  <si>
    <t>sklon do 30°</t>
  </si>
  <si>
    <t>Konstrukce truhlářské</t>
  </si>
  <si>
    <t>Obklad podhledu palubkami pero-drážka</t>
  </si>
  <si>
    <t>palubky SM/JD, lakování</t>
  </si>
  <si>
    <t>Obklad stěn palubkami pero - drážka</t>
  </si>
  <si>
    <t>Malby</t>
  </si>
  <si>
    <t>Malba tekutá Mistral Dekor, bílá, bez penetr. 1 x</t>
  </si>
  <si>
    <t>Lešení a stavební výtahy</t>
  </si>
  <si>
    <t>Demontáž lešení leh.řad.s podlahami,š.1,2 m,H 10 m</t>
  </si>
  <si>
    <t>Montáž lešení leh.řad.s podlahami,š.1,5 m, H 10 m</t>
  </si>
  <si>
    <t>Pronájem lešení za den</t>
  </si>
  <si>
    <t>Různé dokončovací konstrukce a práce na pozemních stavbách</t>
  </si>
  <si>
    <t>Osazení konzol ve zdivu betonovém</t>
  </si>
  <si>
    <t>Bourání konstrukcí</t>
  </si>
  <si>
    <t>Bourání zdiva z cihel pálených na MVC</t>
  </si>
  <si>
    <t>Bourání pilířů cihelných</t>
  </si>
  <si>
    <t>Přesun hmot</t>
  </si>
  <si>
    <t>Přesun hmot pro opravy a údržbu do výšky 6 m</t>
  </si>
  <si>
    <t>Přesuny sutí</t>
  </si>
  <si>
    <t>Uložení suti na skládku bez zhutnění</t>
  </si>
  <si>
    <t>Poplatek za skládku suti - směs betonu a cihel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</si>
  <si>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</si>
  <si>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</si>
  <si>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</si>
  <si>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</si>
  <si>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</si>
  <si>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</si>
  <si>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</si>
  <si>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t</t>
  </si>
  <si>
    <t>m3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</si>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</sst>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right" vertical="center"/>
      <protection/>
    </xf>
    <xf numFmtId="4" fontId="8" fillId="33" borderId="35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8" fillId="33" borderId="50" xfId="0" applyNumberFormat="1" applyFont="1" applyFill="1" applyBorder="1" applyAlignment="1" applyProtection="1">
      <alignment horizontal="left" vertical="center"/>
      <protection/>
    </xf>
    <xf numFmtId="0" fontId="8" fillId="33" borderId="32" xfId="0" applyNumberFormat="1" applyFont="1" applyFill="1" applyBorder="1" applyAlignment="1" applyProtection="1">
      <alignment horizontal="left" vertical="center"/>
      <protection/>
    </xf>
    <xf numFmtId="49" fontId="8" fillId="0" borderId="50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zoomScalePageLayoutView="0" workbookViewId="0" topLeftCell="A10">
      <selection activeCell="AP14" sqref="AP1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281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0</v>
      </c>
      <c r="B2" s="78"/>
      <c r="C2" s="78"/>
      <c r="D2" s="79" t="s">
        <v>103</v>
      </c>
      <c r="E2" s="81" t="s">
        <v>172</v>
      </c>
      <c r="F2" s="78"/>
      <c r="G2" s="81"/>
      <c r="H2" s="78"/>
      <c r="I2" s="82" t="s">
        <v>188</v>
      </c>
      <c r="J2" s="82"/>
      <c r="K2" s="78"/>
      <c r="L2" s="78"/>
      <c r="M2" s="83"/>
      <c r="N2" s="29"/>
    </row>
    <row r="3" spans="1:14" ht="12.75">
      <c r="A3" s="74"/>
      <c r="B3" s="64"/>
      <c r="C3" s="64"/>
      <c r="D3" s="80"/>
      <c r="E3" s="64"/>
      <c r="F3" s="64"/>
      <c r="G3" s="64"/>
      <c r="H3" s="64"/>
      <c r="I3" s="64"/>
      <c r="J3" s="64"/>
      <c r="K3" s="64"/>
      <c r="L3" s="64"/>
      <c r="M3" s="65"/>
      <c r="N3" s="29"/>
    </row>
    <row r="4" spans="1:14" ht="12.75">
      <c r="A4" s="70" t="s">
        <v>1</v>
      </c>
      <c r="B4" s="64"/>
      <c r="C4" s="64"/>
      <c r="D4" s="62"/>
      <c r="E4" s="72" t="s">
        <v>173</v>
      </c>
      <c r="F4" s="64"/>
      <c r="G4" s="73"/>
      <c r="H4" s="64"/>
      <c r="I4" s="62" t="s">
        <v>189</v>
      </c>
      <c r="J4" s="62"/>
      <c r="K4" s="64"/>
      <c r="L4" s="64"/>
      <c r="M4" s="65"/>
      <c r="N4" s="29"/>
    </row>
    <row r="5" spans="1:14" ht="12.75">
      <c r="A5" s="7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29"/>
    </row>
    <row r="6" spans="1:14" ht="12.75">
      <c r="A6" s="70" t="s">
        <v>2</v>
      </c>
      <c r="B6" s="64"/>
      <c r="C6" s="64"/>
      <c r="D6" s="62" t="s">
        <v>104</v>
      </c>
      <c r="E6" s="72" t="s">
        <v>174</v>
      </c>
      <c r="F6" s="64"/>
      <c r="G6" s="64"/>
      <c r="H6" s="64"/>
      <c r="I6" s="62" t="s">
        <v>190</v>
      </c>
      <c r="J6" s="62"/>
      <c r="K6" s="64"/>
      <c r="L6" s="64"/>
      <c r="M6" s="65"/>
      <c r="N6" s="29"/>
    </row>
    <row r="7" spans="1:14" ht="12.75">
      <c r="A7" s="7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29"/>
    </row>
    <row r="8" spans="1:14" ht="12.75">
      <c r="A8" s="70" t="s">
        <v>3</v>
      </c>
      <c r="B8" s="64"/>
      <c r="C8" s="64"/>
      <c r="D8" s="62"/>
      <c r="E8" s="72" t="s">
        <v>175</v>
      </c>
      <c r="F8" s="64"/>
      <c r="G8" s="73">
        <v>41413</v>
      </c>
      <c r="H8" s="64"/>
      <c r="I8" s="62" t="s">
        <v>191</v>
      </c>
      <c r="J8" s="62"/>
      <c r="K8" s="64"/>
      <c r="L8" s="64"/>
      <c r="M8" s="65"/>
      <c r="N8" s="29"/>
    </row>
    <row r="9" spans="1:14" ht="12.75">
      <c r="A9" s="71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6"/>
      <c r="N9" s="29"/>
    </row>
    <row r="10" spans="1:14" ht="12.75">
      <c r="A10" s="1" t="s">
        <v>4</v>
      </c>
      <c r="B10" s="8" t="s">
        <v>49</v>
      </c>
      <c r="C10" s="8" t="s">
        <v>50</v>
      </c>
      <c r="D10" s="8" t="s">
        <v>105</v>
      </c>
      <c r="E10" s="8" t="s">
        <v>176</v>
      </c>
      <c r="F10" s="15" t="s">
        <v>182</v>
      </c>
      <c r="G10" s="18" t="s">
        <v>183</v>
      </c>
      <c r="H10" s="67" t="s">
        <v>185</v>
      </c>
      <c r="I10" s="68"/>
      <c r="J10" s="69"/>
      <c r="K10" s="67" t="s">
        <v>194</v>
      </c>
      <c r="L10" s="69"/>
      <c r="M10" s="25" t="s">
        <v>195</v>
      </c>
      <c r="N10" s="30"/>
    </row>
    <row r="11" spans="1:24" ht="12.75">
      <c r="A11" s="2" t="s">
        <v>5</v>
      </c>
      <c r="B11" s="9" t="s">
        <v>5</v>
      </c>
      <c r="C11" s="9" t="s">
        <v>5</v>
      </c>
      <c r="D11" s="13" t="s">
        <v>106</v>
      </c>
      <c r="E11" s="9" t="s">
        <v>5</v>
      </c>
      <c r="F11" s="9" t="s">
        <v>5</v>
      </c>
      <c r="G11" s="19" t="s">
        <v>184</v>
      </c>
      <c r="H11" s="20" t="s">
        <v>186</v>
      </c>
      <c r="I11" s="21" t="s">
        <v>192</v>
      </c>
      <c r="J11" s="22" t="s">
        <v>193</v>
      </c>
      <c r="K11" s="20" t="s">
        <v>183</v>
      </c>
      <c r="L11" s="22" t="s">
        <v>193</v>
      </c>
      <c r="M11" s="26" t="s">
        <v>196</v>
      </c>
      <c r="N11" s="30"/>
      <c r="P11" s="24" t="s">
        <v>197</v>
      </c>
      <c r="Q11" s="24" t="s">
        <v>198</v>
      </c>
      <c r="R11" s="24" t="s">
        <v>200</v>
      </c>
      <c r="S11" s="24" t="s">
        <v>201</v>
      </c>
      <c r="T11" s="24" t="s">
        <v>202</v>
      </c>
      <c r="U11" s="24" t="s">
        <v>203</v>
      </c>
      <c r="V11" s="24" t="s">
        <v>204</v>
      </c>
      <c r="W11" s="24" t="s">
        <v>205</v>
      </c>
      <c r="X11" s="24" t="s">
        <v>206</v>
      </c>
    </row>
    <row r="12" spans="1:37" ht="12.75">
      <c r="A12" s="3"/>
      <c r="B12" s="10"/>
      <c r="C12" s="10" t="s">
        <v>36</v>
      </c>
      <c r="D12" s="60" t="s">
        <v>107</v>
      </c>
      <c r="E12" s="61"/>
      <c r="F12" s="61"/>
      <c r="G12" s="61"/>
      <c r="H12" s="32">
        <f>SUM(H13:H20)</f>
        <v>0</v>
      </c>
      <c r="I12" s="32">
        <f>SUM(I13:I20)</f>
        <v>0</v>
      </c>
      <c r="J12" s="32">
        <f>H12+I12</f>
        <v>0</v>
      </c>
      <c r="K12" s="23"/>
      <c r="L12" s="32">
        <f>SUM(L13:L20)</f>
        <v>26.0185138</v>
      </c>
      <c r="M12" s="23"/>
      <c r="P12" s="33">
        <f>IF(Q12="PR",J12,SUM(O13:O20))</f>
        <v>0</v>
      </c>
      <c r="Q12" s="24" t="s">
        <v>199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4"/>
      <c r="AI12" s="33">
        <f>SUM(Z13:Z20)</f>
        <v>0</v>
      </c>
      <c r="AJ12" s="33">
        <f>SUM(AA13:AA20)</f>
        <v>0</v>
      </c>
      <c r="AK12" s="33">
        <f>SUM(AB13:AB20)</f>
        <v>0</v>
      </c>
    </row>
    <row r="13" spans="1:32" ht="12.75">
      <c r="A13" s="4" t="s">
        <v>6</v>
      </c>
      <c r="B13" s="4"/>
      <c r="C13" s="4" t="s">
        <v>51</v>
      </c>
      <c r="D13" s="4" t="s">
        <v>108</v>
      </c>
      <c r="E13" s="4" t="s">
        <v>177</v>
      </c>
      <c r="F13" s="16">
        <v>23.5</v>
      </c>
      <c r="G13" s="16"/>
      <c r="H13" s="16">
        <f>ROUND(F13*AE13,2)</f>
        <v>0</v>
      </c>
      <c r="I13" s="16">
        <f>J13-H13</f>
        <v>0</v>
      </c>
      <c r="J13" s="16">
        <f>ROUND(F13*G13,2)</f>
        <v>0</v>
      </c>
      <c r="K13" s="16">
        <v>0.2883</v>
      </c>
      <c r="L13" s="16">
        <f>F13*K13</f>
        <v>6.77505</v>
      </c>
      <c r="M13" s="27"/>
      <c r="N13" s="27"/>
      <c r="O13" s="16"/>
      <c r="Z13" s="16"/>
      <c r="AA13" s="16"/>
      <c r="AB13" s="16"/>
      <c r="AD13" s="31"/>
      <c r="AE13" s="31"/>
      <c r="AF13" s="31"/>
    </row>
    <row r="14" spans="1:32" ht="12.75">
      <c r="A14" s="4" t="s">
        <v>7</v>
      </c>
      <c r="B14" s="4"/>
      <c r="C14" s="4" t="s">
        <v>52</v>
      </c>
      <c r="D14" s="4" t="s">
        <v>109</v>
      </c>
      <c r="E14" s="4" t="s">
        <v>178</v>
      </c>
      <c r="F14" s="16">
        <v>7.1</v>
      </c>
      <c r="G14" s="16"/>
      <c r="H14" s="16">
        <f>ROUND(F14*AE14,2)</f>
        <v>0</v>
      </c>
      <c r="I14" s="16">
        <f>J14-H14</f>
        <v>0</v>
      </c>
      <c r="J14" s="16">
        <f>ROUND(F14*G14,2)</f>
        <v>0</v>
      </c>
      <c r="K14" s="16">
        <v>0.00088</v>
      </c>
      <c r="L14" s="16">
        <f>F14*K14</f>
        <v>0.006248</v>
      </c>
      <c r="M14" s="27"/>
      <c r="N14" s="27"/>
      <c r="O14" s="16"/>
      <c r="Z14" s="16"/>
      <c r="AA14" s="16"/>
      <c r="AB14" s="16"/>
      <c r="AD14" s="31"/>
      <c r="AE14" s="31"/>
      <c r="AF14" s="31"/>
    </row>
    <row r="15" spans="1:32" ht="12.75">
      <c r="A15" s="4" t="s">
        <v>8</v>
      </c>
      <c r="B15" s="4"/>
      <c r="C15" s="4" t="s">
        <v>53</v>
      </c>
      <c r="D15" s="4" t="s">
        <v>110</v>
      </c>
      <c r="E15" s="4" t="s">
        <v>179</v>
      </c>
      <c r="F15" s="16">
        <v>1</v>
      </c>
      <c r="G15" s="16"/>
      <c r="H15" s="16">
        <f>ROUND(F15*AE15,2)</f>
        <v>0</v>
      </c>
      <c r="I15" s="16">
        <f>J15-H15</f>
        <v>0</v>
      </c>
      <c r="J15" s="16">
        <f>ROUND(F15*G15,2)</f>
        <v>0</v>
      </c>
      <c r="K15" s="16">
        <v>1.09221</v>
      </c>
      <c r="L15" s="16">
        <f>F15*K15</f>
        <v>1.09221</v>
      </c>
      <c r="M15" s="27"/>
      <c r="N15" s="27"/>
      <c r="O15" s="16"/>
      <c r="Z15" s="16"/>
      <c r="AA15" s="16"/>
      <c r="AB15" s="16"/>
      <c r="AD15" s="31"/>
      <c r="AE15" s="31"/>
      <c r="AF15" s="31"/>
    </row>
    <row r="16" ht="12.75">
      <c r="D16" s="12" t="s">
        <v>111</v>
      </c>
    </row>
    <row r="17" spans="1:32" ht="12.75">
      <c r="A17" s="4" t="s">
        <v>9</v>
      </c>
      <c r="B17" s="4"/>
      <c r="C17" s="4" t="s">
        <v>54</v>
      </c>
      <c r="D17" s="4" t="s">
        <v>112</v>
      </c>
      <c r="E17" s="4" t="s">
        <v>180</v>
      </c>
      <c r="F17" s="16">
        <v>6.18</v>
      </c>
      <c r="G17" s="16"/>
      <c r="H17" s="16">
        <f>ROUND(F17*AE17,2)</f>
        <v>0</v>
      </c>
      <c r="I17" s="16">
        <f>J17-H17</f>
        <v>0</v>
      </c>
      <c r="J17" s="16">
        <f>ROUND(F17*G17,2)</f>
        <v>0</v>
      </c>
      <c r="K17" s="16">
        <v>2.51726</v>
      </c>
      <c r="L17" s="16">
        <f>F17*K17</f>
        <v>15.556666799999999</v>
      </c>
      <c r="M17" s="27"/>
      <c r="N17" s="27"/>
      <c r="O17" s="16"/>
      <c r="Z17" s="16"/>
      <c r="AA17" s="16"/>
      <c r="AB17" s="16"/>
      <c r="AD17" s="31"/>
      <c r="AE17" s="31"/>
      <c r="AF17" s="31"/>
    </row>
    <row r="18" spans="1:32" ht="12.75">
      <c r="A18" s="4" t="s">
        <v>10</v>
      </c>
      <c r="B18" s="4"/>
      <c r="C18" s="4" t="s">
        <v>55</v>
      </c>
      <c r="D18" s="4" t="s">
        <v>113</v>
      </c>
      <c r="E18" s="4" t="s">
        <v>177</v>
      </c>
      <c r="F18" s="16">
        <v>74.88</v>
      </c>
      <c r="G18" s="16"/>
      <c r="H18" s="16">
        <f>ROUND(F18*AE18,2)</f>
        <v>0</v>
      </c>
      <c r="I18" s="16">
        <f>J18-H18</f>
        <v>0</v>
      </c>
      <c r="J18" s="16">
        <f>ROUND(F18*G18,2)</f>
        <v>0</v>
      </c>
      <c r="K18" s="16">
        <v>0.02236</v>
      </c>
      <c r="L18" s="16">
        <f>F18*K18</f>
        <v>1.6743168</v>
      </c>
      <c r="M18" s="27"/>
      <c r="N18" s="27"/>
      <c r="O18" s="16"/>
      <c r="Z18" s="16"/>
      <c r="AA18" s="16"/>
      <c r="AB18" s="16"/>
      <c r="AD18" s="31"/>
      <c r="AE18" s="31"/>
      <c r="AF18" s="31"/>
    </row>
    <row r="19" spans="1:32" ht="12.75">
      <c r="A19" s="4" t="s">
        <v>11</v>
      </c>
      <c r="B19" s="4"/>
      <c r="C19" s="4" t="s">
        <v>56</v>
      </c>
      <c r="D19" s="4" t="s">
        <v>114</v>
      </c>
      <c r="E19" s="4" t="s">
        <v>177</v>
      </c>
      <c r="F19" s="16">
        <v>74.88</v>
      </c>
      <c r="G19" s="16"/>
      <c r="H19" s="16">
        <f>ROUND(F19*AE19,2)</f>
        <v>0</v>
      </c>
      <c r="I19" s="16">
        <f>J19-H19</f>
        <v>0</v>
      </c>
      <c r="J19" s="16">
        <f>ROUND(F19*G19,2)</f>
        <v>0</v>
      </c>
      <c r="K19" s="16">
        <v>0</v>
      </c>
      <c r="L19" s="16">
        <f>F19*K19</f>
        <v>0</v>
      </c>
      <c r="M19" s="27"/>
      <c r="N19" s="27"/>
      <c r="O19" s="16"/>
      <c r="Z19" s="16"/>
      <c r="AA19" s="16"/>
      <c r="AB19" s="16"/>
      <c r="AD19" s="31"/>
      <c r="AE19" s="31"/>
      <c r="AF19" s="31"/>
    </row>
    <row r="20" spans="1:32" ht="12.75">
      <c r="A20" s="4" t="s">
        <v>12</v>
      </c>
      <c r="B20" s="4"/>
      <c r="C20" s="4" t="s">
        <v>57</v>
      </c>
      <c r="D20" s="4" t="s">
        <v>115</v>
      </c>
      <c r="E20" s="4" t="s">
        <v>179</v>
      </c>
      <c r="F20" s="16">
        <v>0.91</v>
      </c>
      <c r="G20" s="16"/>
      <c r="H20" s="16">
        <f>ROUND(F20*AE20,2)</f>
        <v>0</v>
      </c>
      <c r="I20" s="16">
        <f>J20-H20</f>
        <v>0</v>
      </c>
      <c r="J20" s="16">
        <f>ROUND(F20*G20,2)</f>
        <v>0</v>
      </c>
      <c r="K20" s="16">
        <v>1.00442</v>
      </c>
      <c r="L20" s="16">
        <f>F20*K20</f>
        <v>0.9140222000000001</v>
      </c>
      <c r="M20" s="27"/>
      <c r="N20" s="27"/>
      <c r="O20" s="16"/>
      <c r="Z20" s="16"/>
      <c r="AA20" s="16"/>
      <c r="AB20" s="16"/>
      <c r="AD20" s="31"/>
      <c r="AE20" s="31"/>
      <c r="AF20" s="31"/>
    </row>
    <row r="21" spans="1:37" ht="12.75">
      <c r="A21" s="5"/>
      <c r="B21" s="11"/>
      <c r="C21" s="11" t="s">
        <v>38</v>
      </c>
      <c r="D21" s="56" t="s">
        <v>116</v>
      </c>
      <c r="E21" s="57"/>
      <c r="F21" s="57"/>
      <c r="G21" s="57"/>
      <c r="H21" s="33">
        <f>SUM(H22:H22)</f>
        <v>0</v>
      </c>
      <c r="I21" s="33">
        <f>SUM(I22:I22)</f>
        <v>0</v>
      </c>
      <c r="J21" s="33">
        <f>H21+I21</f>
        <v>0</v>
      </c>
      <c r="K21" s="24"/>
      <c r="L21" s="33">
        <f>SUM(L22:L22)</f>
        <v>1.825675</v>
      </c>
      <c r="M21" s="24"/>
      <c r="P21" s="33"/>
      <c r="Q21" s="24"/>
      <c r="R21" s="33"/>
      <c r="S21" s="33"/>
      <c r="T21" s="33"/>
      <c r="U21" s="33"/>
      <c r="V21" s="33"/>
      <c r="W21" s="33"/>
      <c r="X21" s="33"/>
      <c r="Y21" s="24"/>
      <c r="AI21" s="33"/>
      <c r="AJ21" s="33"/>
      <c r="AK21" s="33"/>
    </row>
    <row r="22" spans="1:32" ht="12.75">
      <c r="A22" s="4" t="s">
        <v>13</v>
      </c>
      <c r="B22" s="4"/>
      <c r="C22" s="4" t="s">
        <v>58</v>
      </c>
      <c r="D22" s="4" t="s">
        <v>117</v>
      </c>
      <c r="E22" s="4" t="s">
        <v>180</v>
      </c>
      <c r="F22" s="16">
        <v>1.03</v>
      </c>
      <c r="G22" s="16"/>
      <c r="H22" s="16">
        <f>ROUND(F22*AE22,2)</f>
        <v>0</v>
      </c>
      <c r="I22" s="16">
        <f>J22-H22</f>
        <v>0</v>
      </c>
      <c r="J22" s="16">
        <f>ROUND(F22*G22,2)</f>
        <v>0</v>
      </c>
      <c r="K22" s="16">
        <v>1.7725</v>
      </c>
      <c r="L22" s="16">
        <f>F22*K22</f>
        <v>1.825675</v>
      </c>
      <c r="M22" s="27"/>
      <c r="N22" s="27"/>
      <c r="O22" s="16"/>
      <c r="Z22" s="16"/>
      <c r="AA22" s="16"/>
      <c r="AB22" s="16"/>
      <c r="AD22" s="31"/>
      <c r="AE22" s="31"/>
      <c r="AF22" s="31"/>
    </row>
    <row r="23" ht="12.75">
      <c r="D23" s="12" t="s">
        <v>118</v>
      </c>
    </row>
    <row r="24" spans="1:37" ht="12.75">
      <c r="A24" s="5"/>
      <c r="B24" s="11"/>
      <c r="C24" s="11" t="s">
        <v>39</v>
      </c>
      <c r="D24" s="56" t="s">
        <v>119</v>
      </c>
      <c r="E24" s="57"/>
      <c r="F24" s="57"/>
      <c r="G24" s="57"/>
      <c r="H24" s="33">
        <f>SUM(H25:H25)</f>
        <v>0</v>
      </c>
      <c r="I24" s="33">
        <f>SUM(I25:I25)</f>
        <v>0</v>
      </c>
      <c r="J24" s="33">
        <f>H24+I24</f>
        <v>0</v>
      </c>
      <c r="K24" s="24"/>
      <c r="L24" s="33">
        <f>SUM(L25:L25)</f>
        <v>3.10618</v>
      </c>
      <c r="M24" s="24"/>
      <c r="P24" s="33"/>
      <c r="Q24" s="24"/>
      <c r="R24" s="33"/>
      <c r="S24" s="33"/>
      <c r="T24" s="33"/>
      <c r="U24" s="33"/>
      <c r="V24" s="33"/>
      <c r="W24" s="33"/>
      <c r="X24" s="33"/>
      <c r="Y24" s="24"/>
      <c r="AI24" s="33"/>
      <c r="AJ24" s="33"/>
      <c r="AK24" s="33"/>
    </row>
    <row r="25" spans="1:32" ht="12.75">
      <c r="A25" s="4" t="s">
        <v>14</v>
      </c>
      <c r="B25" s="4"/>
      <c r="C25" s="4" t="s">
        <v>59</v>
      </c>
      <c r="D25" s="4" t="s">
        <v>120</v>
      </c>
      <c r="E25" s="4" t="s">
        <v>177</v>
      </c>
      <c r="F25" s="16">
        <v>154</v>
      </c>
      <c r="G25" s="16"/>
      <c r="H25" s="16">
        <f>ROUND(F25*AE25,2)</f>
        <v>0</v>
      </c>
      <c r="I25" s="16">
        <f>J25-H25</f>
        <v>0</v>
      </c>
      <c r="J25" s="16">
        <f>ROUND(F25*G25,2)</f>
        <v>0</v>
      </c>
      <c r="K25" s="16">
        <v>0.02017</v>
      </c>
      <c r="L25" s="16">
        <f>F25*K25</f>
        <v>3.10618</v>
      </c>
      <c r="M25" s="27"/>
      <c r="N25" s="27"/>
      <c r="O25" s="16"/>
      <c r="Z25" s="16"/>
      <c r="AA25" s="16"/>
      <c r="AB25" s="16"/>
      <c r="AD25" s="31"/>
      <c r="AE25" s="31"/>
      <c r="AF25" s="31"/>
    </row>
    <row r="26" ht="12.75">
      <c r="D26" s="12" t="s">
        <v>121</v>
      </c>
    </row>
    <row r="27" spans="1:37" ht="12.75">
      <c r="A27" s="5"/>
      <c r="B27" s="11"/>
      <c r="C27" s="11" t="s">
        <v>60</v>
      </c>
      <c r="D27" s="56" t="s">
        <v>122</v>
      </c>
      <c r="E27" s="57"/>
      <c r="F27" s="57"/>
      <c r="G27" s="57"/>
      <c r="H27" s="33">
        <f>SUM(H28:H30)</f>
        <v>0</v>
      </c>
      <c r="I27" s="33">
        <f>SUM(I28:I30)</f>
        <v>0</v>
      </c>
      <c r="J27" s="33">
        <f>H27+I27</f>
        <v>0</v>
      </c>
      <c r="K27" s="24"/>
      <c r="L27" s="33">
        <f>SUM(L28:L30)</f>
        <v>2.80717</v>
      </c>
      <c r="M27" s="24"/>
      <c r="P27" s="33"/>
      <c r="Q27" s="24"/>
      <c r="R27" s="33"/>
      <c r="S27" s="33"/>
      <c r="T27" s="33"/>
      <c r="U27" s="33"/>
      <c r="V27" s="33"/>
      <c r="W27" s="33"/>
      <c r="X27" s="33"/>
      <c r="Y27" s="24"/>
      <c r="AI27" s="33"/>
      <c r="AJ27" s="33"/>
      <c r="AK27" s="33"/>
    </row>
    <row r="28" spans="1:32" ht="12.75">
      <c r="A28" s="4" t="s">
        <v>15</v>
      </c>
      <c r="B28" s="4"/>
      <c r="C28" s="4" t="s">
        <v>61</v>
      </c>
      <c r="D28" s="4" t="s">
        <v>123</v>
      </c>
      <c r="E28" s="4" t="s">
        <v>181</v>
      </c>
      <c r="F28" s="16">
        <v>15</v>
      </c>
      <c r="G28" s="16"/>
      <c r="H28" s="16">
        <f>ROUND(F28*AE28,2)</f>
        <v>0</v>
      </c>
      <c r="I28" s="16">
        <f>J28-H28</f>
        <v>0</v>
      </c>
      <c r="J28" s="16">
        <f>ROUND(F28*G28,2)</f>
        <v>0</v>
      </c>
      <c r="K28" s="16">
        <v>0.03781</v>
      </c>
      <c r="L28" s="16">
        <f>F28*K28</f>
        <v>0.56715</v>
      </c>
      <c r="M28" s="27"/>
      <c r="N28" s="27"/>
      <c r="O28" s="16"/>
      <c r="Z28" s="16"/>
      <c r="AA28" s="16"/>
      <c r="AB28" s="16"/>
      <c r="AD28" s="31"/>
      <c r="AE28" s="31"/>
      <c r="AF28" s="31"/>
    </row>
    <row r="29" ht="12.75">
      <c r="D29" s="12" t="s">
        <v>118</v>
      </c>
    </row>
    <row r="30" spans="1:32" ht="12.75">
      <c r="A30" s="4" t="s">
        <v>16</v>
      </c>
      <c r="B30" s="4"/>
      <c r="C30" s="4" t="s">
        <v>62</v>
      </c>
      <c r="D30" s="4" t="s">
        <v>124</v>
      </c>
      <c r="E30" s="4" t="s">
        <v>177</v>
      </c>
      <c r="F30" s="16">
        <v>47</v>
      </c>
      <c r="G30" s="16"/>
      <c r="H30" s="16">
        <f>ROUND(F30*AE30,2)</f>
        <v>0</v>
      </c>
      <c r="I30" s="16">
        <f>J30-H30</f>
        <v>0</v>
      </c>
      <c r="J30" s="16">
        <f>ROUND(F30*G30,2)</f>
        <v>0</v>
      </c>
      <c r="K30" s="16">
        <v>0.04766</v>
      </c>
      <c r="L30" s="16">
        <f>F30*K30</f>
        <v>2.24002</v>
      </c>
      <c r="M30" s="27"/>
      <c r="N30" s="27"/>
      <c r="O30" s="16"/>
      <c r="Z30" s="16"/>
      <c r="AA30" s="16"/>
      <c r="AB30" s="16"/>
      <c r="AD30" s="31"/>
      <c r="AE30" s="31"/>
      <c r="AF30" s="31"/>
    </row>
    <row r="31" spans="1:37" ht="12.75">
      <c r="A31" s="5"/>
      <c r="B31" s="11"/>
      <c r="C31" s="11" t="s">
        <v>63</v>
      </c>
      <c r="D31" s="56" t="s">
        <v>125</v>
      </c>
      <c r="E31" s="57"/>
      <c r="F31" s="57"/>
      <c r="G31" s="57"/>
      <c r="H31" s="33">
        <f>SUM(H32:H32)</f>
        <v>0</v>
      </c>
      <c r="I31" s="33">
        <f>SUM(I32:I32)</f>
        <v>0</v>
      </c>
      <c r="J31" s="33">
        <f>H31+I31</f>
        <v>0</v>
      </c>
      <c r="K31" s="24"/>
      <c r="L31" s="33">
        <f>SUM(L32:L32)</f>
        <v>0.005013</v>
      </c>
      <c r="M31" s="24"/>
      <c r="P31" s="33"/>
      <c r="Q31" s="24"/>
      <c r="R31" s="33"/>
      <c r="S31" s="33"/>
      <c r="T31" s="33"/>
      <c r="U31" s="33"/>
      <c r="V31" s="33"/>
      <c r="W31" s="33"/>
      <c r="X31" s="33"/>
      <c r="Y31" s="24"/>
      <c r="AI31" s="33"/>
      <c r="AJ31" s="33"/>
      <c r="AK31" s="33"/>
    </row>
    <row r="32" spans="1:32" ht="12.75">
      <c r="A32" s="4" t="s">
        <v>17</v>
      </c>
      <c r="B32" s="4"/>
      <c r="C32" s="4" t="s">
        <v>64</v>
      </c>
      <c r="D32" s="4" t="s">
        <v>126</v>
      </c>
      <c r="E32" s="4" t="s">
        <v>177</v>
      </c>
      <c r="F32" s="16">
        <v>0.9</v>
      </c>
      <c r="G32" s="16"/>
      <c r="H32" s="16">
        <f>ROUND(F32*AE32,2)</f>
        <v>0</v>
      </c>
      <c r="I32" s="16">
        <f>J32-H32</f>
        <v>0</v>
      </c>
      <c r="J32" s="16">
        <f>ROUND(F32*G32,2)</f>
        <v>0</v>
      </c>
      <c r="K32" s="16">
        <v>0.00557</v>
      </c>
      <c r="L32" s="16">
        <f>F32*K32</f>
        <v>0.005013</v>
      </c>
      <c r="M32" s="27"/>
      <c r="N32" s="27"/>
      <c r="O32" s="16"/>
      <c r="Z32" s="16"/>
      <c r="AA32" s="16"/>
      <c r="AB32" s="16"/>
      <c r="AD32" s="31"/>
      <c r="AE32" s="31"/>
      <c r="AF32" s="31"/>
    </row>
    <row r="33" ht="12.75">
      <c r="D33" s="12" t="s">
        <v>127</v>
      </c>
    </row>
    <row r="34" spans="1:37" ht="12.75">
      <c r="A34" s="5"/>
      <c r="B34" s="11"/>
      <c r="C34" s="11" t="s">
        <v>65</v>
      </c>
      <c r="D34" s="56" t="s">
        <v>128</v>
      </c>
      <c r="E34" s="57"/>
      <c r="F34" s="57"/>
      <c r="G34" s="57"/>
      <c r="H34" s="33">
        <f>SUM(H35:H44)</f>
        <v>0</v>
      </c>
      <c r="I34" s="33">
        <f>SUM(I35:I44)</f>
        <v>0</v>
      </c>
      <c r="J34" s="33">
        <f>H34+I34</f>
        <v>0</v>
      </c>
      <c r="K34" s="24"/>
      <c r="L34" s="33">
        <f>SUM(L35:L44)</f>
        <v>19.267599999999998</v>
      </c>
      <c r="M34" s="24"/>
      <c r="P34" s="33"/>
      <c r="Q34" s="24"/>
      <c r="R34" s="33"/>
      <c r="S34" s="33"/>
      <c r="T34" s="33"/>
      <c r="U34" s="33"/>
      <c r="V34" s="33"/>
      <c r="W34" s="33"/>
      <c r="X34" s="33"/>
      <c r="Y34" s="24"/>
      <c r="AI34" s="33"/>
      <c r="AJ34" s="33"/>
      <c r="AK34" s="33"/>
    </row>
    <row r="35" spans="1:32" ht="12.75">
      <c r="A35" s="4" t="s">
        <v>18</v>
      </c>
      <c r="B35" s="4"/>
      <c r="C35" s="4" t="s">
        <v>66</v>
      </c>
      <c r="D35" s="4" t="s">
        <v>129</v>
      </c>
      <c r="E35" s="4" t="s">
        <v>178</v>
      </c>
      <c r="F35" s="16">
        <v>267.1</v>
      </c>
      <c r="G35" s="16"/>
      <c r="H35" s="16">
        <f aca="true" t="shared" si="0" ref="H35:H44">ROUND(F35*AE35,2)</f>
        <v>0</v>
      </c>
      <c r="I35" s="16">
        <f aca="true" t="shared" si="1" ref="I35:I44">J35-H35</f>
        <v>0</v>
      </c>
      <c r="J35" s="16">
        <f aca="true" t="shared" si="2" ref="J35:J44">ROUND(F35*G35,2)</f>
        <v>0</v>
      </c>
      <c r="K35" s="16">
        <v>0.014</v>
      </c>
      <c r="L35" s="16">
        <f aca="true" t="shared" si="3" ref="L35:L44">F35*K35</f>
        <v>3.7394000000000003</v>
      </c>
      <c r="M35" s="27"/>
      <c r="N35" s="27"/>
      <c r="O35" s="16"/>
      <c r="Z35" s="16"/>
      <c r="AA35" s="16"/>
      <c r="AB35" s="16"/>
      <c r="AD35" s="31"/>
      <c r="AE35" s="31"/>
      <c r="AF35" s="31"/>
    </row>
    <row r="36" spans="1:32" ht="12.75">
      <c r="A36" s="4" t="s">
        <v>19</v>
      </c>
      <c r="B36" s="4"/>
      <c r="C36" s="4" t="s">
        <v>67</v>
      </c>
      <c r="D36" s="4" t="s">
        <v>130</v>
      </c>
      <c r="E36" s="4" t="s">
        <v>178</v>
      </c>
      <c r="F36" s="16">
        <v>97.5</v>
      </c>
      <c r="G36" s="16"/>
      <c r="H36" s="16">
        <f t="shared" si="0"/>
        <v>0</v>
      </c>
      <c r="I36" s="16">
        <f t="shared" si="1"/>
        <v>0</v>
      </c>
      <c r="J36" s="16">
        <f t="shared" si="2"/>
        <v>0</v>
      </c>
      <c r="K36" s="16">
        <v>0.008</v>
      </c>
      <c r="L36" s="16">
        <f t="shared" si="3"/>
        <v>0.78</v>
      </c>
      <c r="M36" s="27"/>
      <c r="N36" s="27"/>
      <c r="O36" s="16"/>
      <c r="Z36" s="16"/>
      <c r="AA36" s="16"/>
      <c r="AB36" s="16"/>
      <c r="AD36" s="31"/>
      <c r="AE36" s="31"/>
      <c r="AF36" s="31"/>
    </row>
    <row r="37" spans="1:32" ht="12.75">
      <c r="A37" s="4" t="s">
        <v>20</v>
      </c>
      <c r="B37" s="4"/>
      <c r="C37" s="4" t="s">
        <v>68</v>
      </c>
      <c r="D37" s="4" t="s">
        <v>131</v>
      </c>
      <c r="E37" s="4" t="s">
        <v>177</v>
      </c>
      <c r="F37" s="16">
        <v>210</v>
      </c>
      <c r="G37" s="16"/>
      <c r="H37" s="16">
        <f t="shared" si="0"/>
        <v>0</v>
      </c>
      <c r="I37" s="16">
        <f t="shared" si="1"/>
        <v>0</v>
      </c>
      <c r="J37" s="16">
        <f t="shared" si="2"/>
        <v>0</v>
      </c>
      <c r="K37" s="16">
        <v>0.007</v>
      </c>
      <c r="L37" s="16">
        <f t="shared" si="3"/>
        <v>1.47</v>
      </c>
      <c r="M37" s="27"/>
      <c r="N37" s="27"/>
      <c r="O37" s="16"/>
      <c r="Z37" s="16"/>
      <c r="AA37" s="16"/>
      <c r="AB37" s="16"/>
      <c r="AD37" s="31"/>
      <c r="AE37" s="31"/>
      <c r="AF37" s="31"/>
    </row>
    <row r="38" spans="1:32" ht="12.75">
      <c r="A38" s="4" t="s">
        <v>21</v>
      </c>
      <c r="B38" s="4"/>
      <c r="C38" s="4" t="s">
        <v>69</v>
      </c>
      <c r="D38" s="4" t="s">
        <v>132</v>
      </c>
      <c r="E38" s="4" t="s">
        <v>177</v>
      </c>
      <c r="F38" s="16">
        <v>154</v>
      </c>
      <c r="G38" s="16"/>
      <c r="H38" s="16">
        <f t="shared" si="0"/>
        <v>0</v>
      </c>
      <c r="I38" s="16">
        <f t="shared" si="1"/>
        <v>0</v>
      </c>
      <c r="J38" s="16">
        <f t="shared" si="2"/>
        <v>0</v>
      </c>
      <c r="K38" s="16">
        <v>0.014</v>
      </c>
      <c r="L38" s="16">
        <f t="shared" si="3"/>
        <v>2.156</v>
      </c>
      <c r="M38" s="27"/>
      <c r="N38" s="27"/>
      <c r="O38" s="16"/>
      <c r="Z38" s="16"/>
      <c r="AA38" s="16"/>
      <c r="AB38" s="16"/>
      <c r="AD38" s="31"/>
      <c r="AE38" s="31"/>
      <c r="AF38" s="31"/>
    </row>
    <row r="39" spans="1:32" ht="12.75">
      <c r="A39" s="4" t="s">
        <v>22</v>
      </c>
      <c r="B39" s="4"/>
      <c r="C39" s="4" t="s">
        <v>70</v>
      </c>
      <c r="D39" s="4" t="s">
        <v>133</v>
      </c>
      <c r="E39" s="4" t="s">
        <v>178</v>
      </c>
      <c r="F39" s="16">
        <v>165</v>
      </c>
      <c r="G39" s="16"/>
      <c r="H39" s="16">
        <f t="shared" si="0"/>
        <v>0</v>
      </c>
      <c r="I39" s="16">
        <f t="shared" si="1"/>
        <v>0</v>
      </c>
      <c r="J39" s="16">
        <f t="shared" si="2"/>
        <v>0</v>
      </c>
      <c r="K39" s="16">
        <v>0.025</v>
      </c>
      <c r="L39" s="16">
        <f t="shared" si="3"/>
        <v>4.125</v>
      </c>
      <c r="M39" s="27"/>
      <c r="N39" s="27"/>
      <c r="O39" s="16"/>
      <c r="Z39" s="16"/>
      <c r="AA39" s="16"/>
      <c r="AB39" s="16"/>
      <c r="AD39" s="31"/>
      <c r="AE39" s="31"/>
      <c r="AF39" s="31"/>
    </row>
    <row r="40" spans="1:32" ht="12.75">
      <c r="A40" s="4" t="s">
        <v>23</v>
      </c>
      <c r="B40" s="4"/>
      <c r="C40" s="4" t="s">
        <v>71</v>
      </c>
      <c r="D40" s="4" t="s">
        <v>134</v>
      </c>
      <c r="E40" s="4" t="s">
        <v>177</v>
      </c>
      <c r="F40" s="16">
        <v>154</v>
      </c>
      <c r="G40" s="16"/>
      <c r="H40" s="16">
        <f t="shared" si="0"/>
        <v>0</v>
      </c>
      <c r="I40" s="16">
        <f t="shared" si="1"/>
        <v>0</v>
      </c>
      <c r="J40" s="16">
        <f t="shared" si="2"/>
        <v>0</v>
      </c>
      <c r="K40" s="16">
        <v>0.04</v>
      </c>
      <c r="L40" s="16">
        <f t="shared" si="3"/>
        <v>6.16</v>
      </c>
      <c r="M40" s="27"/>
      <c r="N40" s="27"/>
      <c r="O40" s="16"/>
      <c r="Z40" s="16"/>
      <c r="AA40" s="16"/>
      <c r="AB40" s="16"/>
      <c r="AD40" s="31"/>
      <c r="AE40" s="31"/>
      <c r="AF40" s="31"/>
    </row>
    <row r="41" spans="1:32" ht="12.75">
      <c r="A41" s="4" t="s">
        <v>24</v>
      </c>
      <c r="B41" s="4"/>
      <c r="C41" s="4" t="s">
        <v>72</v>
      </c>
      <c r="D41" s="4" t="s">
        <v>135</v>
      </c>
      <c r="E41" s="4" t="s">
        <v>179</v>
      </c>
      <c r="F41" s="16">
        <v>18.44</v>
      </c>
      <c r="G41" s="16"/>
      <c r="H41" s="16">
        <f t="shared" si="0"/>
        <v>0</v>
      </c>
      <c r="I41" s="16">
        <f t="shared" si="1"/>
        <v>0</v>
      </c>
      <c r="J41" s="16">
        <f t="shared" si="2"/>
        <v>0</v>
      </c>
      <c r="K41" s="16">
        <v>0</v>
      </c>
      <c r="L41" s="16">
        <f t="shared" si="3"/>
        <v>0</v>
      </c>
      <c r="M41" s="27"/>
      <c r="N41" s="27"/>
      <c r="O41" s="16"/>
      <c r="Z41" s="16"/>
      <c r="AA41" s="16"/>
      <c r="AB41" s="16"/>
      <c r="AD41" s="31"/>
      <c r="AE41" s="31"/>
      <c r="AF41" s="31"/>
    </row>
    <row r="42" spans="1:32" ht="12.75">
      <c r="A42" s="4" t="s">
        <v>25</v>
      </c>
      <c r="B42" s="4"/>
      <c r="C42" s="4" t="s">
        <v>73</v>
      </c>
      <c r="D42" s="4" t="s">
        <v>136</v>
      </c>
      <c r="E42" s="4" t="s">
        <v>179</v>
      </c>
      <c r="F42" s="16">
        <v>18.44</v>
      </c>
      <c r="G42" s="16"/>
      <c r="H42" s="16">
        <f t="shared" si="0"/>
        <v>0</v>
      </c>
      <c r="I42" s="16">
        <f t="shared" si="1"/>
        <v>0</v>
      </c>
      <c r="J42" s="16">
        <f t="shared" si="2"/>
        <v>0</v>
      </c>
      <c r="K42" s="16">
        <v>0</v>
      </c>
      <c r="L42" s="16">
        <f t="shared" si="3"/>
        <v>0</v>
      </c>
      <c r="M42" s="27"/>
      <c r="N42" s="27"/>
      <c r="O42" s="16"/>
      <c r="Z42" s="16"/>
      <c r="AA42" s="16"/>
      <c r="AB42" s="16"/>
      <c r="AD42" s="31"/>
      <c r="AE42" s="31"/>
      <c r="AF42" s="31"/>
    </row>
    <row r="43" spans="1:32" ht="12.75">
      <c r="A43" s="4" t="s">
        <v>26</v>
      </c>
      <c r="B43" s="4"/>
      <c r="C43" s="4" t="s">
        <v>74</v>
      </c>
      <c r="D43" s="4" t="s">
        <v>137</v>
      </c>
      <c r="E43" s="4" t="s">
        <v>179</v>
      </c>
      <c r="F43" s="16">
        <v>18.44</v>
      </c>
      <c r="G43" s="16"/>
      <c r="H43" s="16">
        <f t="shared" si="0"/>
        <v>0</v>
      </c>
      <c r="I43" s="16">
        <f t="shared" si="1"/>
        <v>0</v>
      </c>
      <c r="J43" s="16">
        <f t="shared" si="2"/>
        <v>0</v>
      </c>
      <c r="K43" s="16">
        <v>0</v>
      </c>
      <c r="L43" s="16">
        <f t="shared" si="3"/>
        <v>0</v>
      </c>
      <c r="M43" s="27"/>
      <c r="N43" s="27"/>
      <c r="O43" s="16"/>
      <c r="Z43" s="16"/>
      <c r="AA43" s="16"/>
      <c r="AB43" s="16"/>
      <c r="AD43" s="31"/>
      <c r="AE43" s="31"/>
      <c r="AF43" s="31"/>
    </row>
    <row r="44" spans="1:32" ht="12.75">
      <c r="A44" s="4" t="s">
        <v>27</v>
      </c>
      <c r="B44" s="4"/>
      <c r="C44" s="4" t="s">
        <v>75</v>
      </c>
      <c r="D44" s="4" t="s">
        <v>138</v>
      </c>
      <c r="E44" s="4" t="s">
        <v>177</v>
      </c>
      <c r="F44" s="16">
        <v>167.44</v>
      </c>
      <c r="G44" s="16"/>
      <c r="H44" s="16">
        <f t="shared" si="0"/>
        <v>0</v>
      </c>
      <c r="I44" s="16">
        <f t="shared" si="1"/>
        <v>0</v>
      </c>
      <c r="J44" s="16">
        <f t="shared" si="2"/>
        <v>0</v>
      </c>
      <c r="K44" s="16">
        <v>0.005</v>
      </c>
      <c r="L44" s="16">
        <f t="shared" si="3"/>
        <v>0.8372</v>
      </c>
      <c r="M44" s="27"/>
      <c r="N44" s="27"/>
      <c r="O44" s="16"/>
      <c r="Z44" s="16"/>
      <c r="AA44" s="16"/>
      <c r="AB44" s="16"/>
      <c r="AD44" s="31"/>
      <c r="AE44" s="31"/>
      <c r="AF44" s="31"/>
    </row>
    <row r="45" ht="12.75">
      <c r="D45" s="12" t="s">
        <v>139</v>
      </c>
    </row>
    <row r="46" spans="1:37" ht="12.75">
      <c r="A46" s="5"/>
      <c r="B46" s="11"/>
      <c r="C46" s="11" t="s">
        <v>76</v>
      </c>
      <c r="D46" s="56" t="s">
        <v>140</v>
      </c>
      <c r="E46" s="57"/>
      <c r="F46" s="57"/>
      <c r="G46" s="57"/>
      <c r="H46" s="33">
        <f>SUM(H47:H47)</f>
        <v>0</v>
      </c>
      <c r="I46" s="33">
        <f>SUM(I47:I47)</f>
        <v>0</v>
      </c>
      <c r="J46" s="33">
        <f>H46+I46</f>
        <v>0</v>
      </c>
      <c r="K46" s="24"/>
      <c r="L46" s="33">
        <f>SUM(L47:L47)</f>
        <v>5.50116</v>
      </c>
      <c r="M46" s="24"/>
      <c r="P46" s="33"/>
      <c r="Q46" s="24"/>
      <c r="R46" s="33"/>
      <c r="S46" s="33"/>
      <c r="T46" s="33"/>
      <c r="U46" s="33"/>
      <c r="V46" s="33"/>
      <c r="W46" s="33"/>
      <c r="X46" s="33"/>
      <c r="Y46" s="24"/>
      <c r="AI46" s="33"/>
      <c r="AJ46" s="33"/>
      <c r="AK46" s="33"/>
    </row>
    <row r="47" spans="1:32" ht="12.75">
      <c r="A47" s="4" t="s">
        <v>28</v>
      </c>
      <c r="B47" s="4"/>
      <c r="C47" s="4" t="s">
        <v>77</v>
      </c>
      <c r="D47" s="4" t="s">
        <v>141</v>
      </c>
      <c r="E47" s="4" t="s">
        <v>178</v>
      </c>
      <c r="F47" s="16">
        <v>166.5</v>
      </c>
      <c r="G47" s="16"/>
      <c r="H47" s="16">
        <f>ROUND(F47*AE47,2)</f>
        <v>0</v>
      </c>
      <c r="I47" s="16">
        <f>J47-H47</f>
        <v>0</v>
      </c>
      <c r="J47" s="16">
        <f>ROUND(F47*G47,2)</f>
        <v>0</v>
      </c>
      <c r="K47" s="16">
        <v>0.03304</v>
      </c>
      <c r="L47" s="16">
        <f>F47*K47</f>
        <v>5.50116</v>
      </c>
      <c r="M47" s="27"/>
      <c r="N47" s="27"/>
      <c r="O47" s="16"/>
      <c r="Z47" s="16"/>
      <c r="AA47" s="16"/>
      <c r="AB47" s="16"/>
      <c r="AD47" s="31"/>
      <c r="AE47" s="31"/>
      <c r="AF47" s="31"/>
    </row>
    <row r="48" ht="12.75">
      <c r="D48" s="12" t="s">
        <v>142</v>
      </c>
    </row>
    <row r="49" spans="1:37" ht="12.75">
      <c r="A49" s="5"/>
      <c r="B49" s="11"/>
      <c r="C49" s="11" t="s">
        <v>78</v>
      </c>
      <c r="D49" s="56" t="s">
        <v>143</v>
      </c>
      <c r="E49" s="57"/>
      <c r="F49" s="57"/>
      <c r="G49" s="57"/>
      <c r="H49" s="33">
        <f>SUM(H50:H57)</f>
        <v>0</v>
      </c>
      <c r="I49" s="33">
        <f>SUM(I50:I57)</f>
        <v>0</v>
      </c>
      <c r="J49" s="33">
        <f>H49+I49</f>
        <v>0</v>
      </c>
      <c r="K49" s="24"/>
      <c r="L49" s="33">
        <f>SUM(L50:L57)</f>
        <v>3.2819575000000003</v>
      </c>
      <c r="M49" s="24"/>
      <c r="P49" s="33"/>
      <c r="Q49" s="24"/>
      <c r="R49" s="33"/>
      <c r="S49" s="33"/>
      <c r="T49" s="33"/>
      <c r="U49" s="33"/>
      <c r="V49" s="33"/>
      <c r="W49" s="33"/>
      <c r="X49" s="33"/>
      <c r="Y49" s="24"/>
      <c r="AI49" s="33"/>
      <c r="AJ49" s="33"/>
      <c r="AK49" s="33"/>
    </row>
    <row r="50" spans="1:32" ht="12.75">
      <c r="A50" s="4" t="s">
        <v>29</v>
      </c>
      <c r="B50" s="4"/>
      <c r="C50" s="4" t="s">
        <v>79</v>
      </c>
      <c r="D50" s="4" t="s">
        <v>144</v>
      </c>
      <c r="E50" s="4" t="s">
        <v>181</v>
      </c>
      <c r="F50" s="16">
        <v>1</v>
      </c>
      <c r="G50" s="16"/>
      <c r="H50" s="16">
        <f>ROUND(F50*AE50,2)</f>
        <v>0</v>
      </c>
      <c r="I50" s="16">
        <f>J50-H50</f>
        <v>0</v>
      </c>
      <c r="J50" s="16">
        <f>ROUND(F50*G50,2)</f>
        <v>0</v>
      </c>
      <c r="K50" s="16">
        <v>4E-05</v>
      </c>
      <c r="L50" s="16">
        <f>F50*K50</f>
        <v>4E-05</v>
      </c>
      <c r="M50" s="27"/>
      <c r="N50" s="27"/>
      <c r="O50" s="16"/>
      <c r="Z50" s="16"/>
      <c r="AA50" s="16"/>
      <c r="AB50" s="16"/>
      <c r="AD50" s="31"/>
      <c r="AE50" s="31"/>
      <c r="AF50" s="31"/>
    </row>
    <row r="51" spans="1:32" ht="12.75">
      <c r="A51" s="4" t="s">
        <v>30</v>
      </c>
      <c r="B51" s="4"/>
      <c r="C51" s="4" t="s">
        <v>80</v>
      </c>
      <c r="D51" s="4" t="s">
        <v>145</v>
      </c>
      <c r="E51" s="4" t="s">
        <v>178</v>
      </c>
      <c r="F51" s="16">
        <v>8</v>
      </c>
      <c r="G51" s="16"/>
      <c r="H51" s="16">
        <f>ROUND(F51*AE51,2)</f>
        <v>0</v>
      </c>
      <c r="I51" s="16">
        <f>J51-H51</f>
        <v>0</v>
      </c>
      <c r="J51" s="16">
        <f>ROUND(F51*G51,2)</f>
        <v>0</v>
      </c>
      <c r="K51" s="16">
        <v>0.00263</v>
      </c>
      <c r="L51" s="16">
        <f>F51*K51</f>
        <v>0.02104</v>
      </c>
      <c r="M51" s="27"/>
      <c r="N51" s="27"/>
      <c r="O51" s="16"/>
      <c r="Z51" s="16"/>
      <c r="AA51" s="16"/>
      <c r="AB51" s="16"/>
      <c r="AD51" s="31"/>
      <c r="AE51" s="31"/>
      <c r="AF51" s="31"/>
    </row>
    <row r="52" ht="12.75">
      <c r="D52" s="12" t="s">
        <v>146</v>
      </c>
    </row>
    <row r="53" spans="1:32" ht="12.75">
      <c r="A53" s="4" t="s">
        <v>31</v>
      </c>
      <c r="B53" s="4"/>
      <c r="C53" s="4" t="s">
        <v>81</v>
      </c>
      <c r="D53" s="4" t="s">
        <v>147</v>
      </c>
      <c r="E53" s="4" t="s">
        <v>178</v>
      </c>
      <c r="F53" s="16">
        <v>7</v>
      </c>
      <c r="G53" s="16"/>
      <c r="H53" s="16">
        <f>ROUND(F53*AE53,2)</f>
        <v>0</v>
      </c>
      <c r="I53" s="16">
        <f>J53-H53</f>
        <v>0</v>
      </c>
      <c r="J53" s="16">
        <f>ROUND(F53*G53,2)</f>
        <v>0</v>
      </c>
      <c r="K53" s="16">
        <v>0.00342</v>
      </c>
      <c r="L53" s="16">
        <f>F53*K53</f>
        <v>0.02394</v>
      </c>
      <c r="M53" s="27"/>
      <c r="N53" s="27"/>
      <c r="O53" s="16"/>
      <c r="Z53" s="16"/>
      <c r="AA53" s="16"/>
      <c r="AB53" s="16"/>
      <c r="AD53" s="31"/>
      <c r="AE53" s="31"/>
      <c r="AF53" s="31"/>
    </row>
    <row r="54" ht="12.75">
      <c r="D54" s="12" t="s">
        <v>148</v>
      </c>
    </row>
    <row r="55" spans="1:32" ht="12.75">
      <c r="A55" s="4" t="s">
        <v>32</v>
      </c>
      <c r="B55" s="4"/>
      <c r="C55" s="4" t="s">
        <v>82</v>
      </c>
      <c r="D55" s="4" t="s">
        <v>149</v>
      </c>
      <c r="E55" s="4" t="s">
        <v>178</v>
      </c>
      <c r="F55" s="16">
        <v>23.45</v>
      </c>
      <c r="G55" s="16"/>
      <c r="H55" s="16">
        <f>ROUND(F55*AE55,2)</f>
        <v>0</v>
      </c>
      <c r="I55" s="16">
        <f>J55-H55</f>
        <v>0</v>
      </c>
      <c r="J55" s="16">
        <f>ROUND(F55*G55,2)</f>
        <v>0</v>
      </c>
      <c r="K55" s="16">
        <v>0.00325</v>
      </c>
      <c r="L55" s="16">
        <f>F55*K55</f>
        <v>0.07621249999999999</v>
      </c>
      <c r="M55" s="27"/>
      <c r="N55" s="27"/>
      <c r="O55" s="16"/>
      <c r="Z55" s="16"/>
      <c r="AA55" s="16"/>
      <c r="AB55" s="16"/>
      <c r="AD55" s="31"/>
      <c r="AE55" s="31"/>
      <c r="AF55" s="31"/>
    </row>
    <row r="56" ht="12.75">
      <c r="D56" s="12" t="s">
        <v>148</v>
      </c>
    </row>
    <row r="57" spans="1:32" ht="12.75">
      <c r="A57" s="4" t="s">
        <v>33</v>
      </c>
      <c r="B57" s="4"/>
      <c r="C57" s="4" t="s">
        <v>83</v>
      </c>
      <c r="D57" s="4" t="s">
        <v>150</v>
      </c>
      <c r="E57" s="4" t="s">
        <v>177</v>
      </c>
      <c r="F57" s="16">
        <v>167.5</v>
      </c>
      <c r="G57" s="16"/>
      <c r="H57" s="16">
        <f>ROUND(F57*AE57,2)</f>
        <v>0</v>
      </c>
      <c r="I57" s="16">
        <f>J57-H57</f>
        <v>0</v>
      </c>
      <c r="J57" s="16">
        <f>ROUND(F57*G57,2)</f>
        <v>0</v>
      </c>
      <c r="K57" s="16">
        <v>0.01887</v>
      </c>
      <c r="L57" s="16">
        <f>F57*K57</f>
        <v>3.1607250000000002</v>
      </c>
      <c r="M57" s="27"/>
      <c r="N57" s="27"/>
      <c r="O57" s="16"/>
      <c r="Z57" s="16"/>
      <c r="AA57" s="16"/>
      <c r="AB57" s="16"/>
      <c r="AD57" s="31"/>
      <c r="AE57" s="31"/>
      <c r="AF57" s="31"/>
    </row>
    <row r="58" ht="12.75">
      <c r="D58" s="12" t="s">
        <v>151</v>
      </c>
    </row>
    <row r="59" spans="1:37" ht="12.75">
      <c r="A59" s="5"/>
      <c r="B59" s="11"/>
      <c r="C59" s="11" t="s">
        <v>84</v>
      </c>
      <c r="D59" s="56" t="s">
        <v>152</v>
      </c>
      <c r="E59" s="57"/>
      <c r="F59" s="57"/>
      <c r="G59" s="57"/>
      <c r="H59" s="33">
        <f>SUM(H60:H62)</f>
        <v>0</v>
      </c>
      <c r="I59" s="33">
        <f>SUM(I60:I62)</f>
        <v>0</v>
      </c>
      <c r="J59" s="33">
        <f>H59+I59</f>
        <v>0</v>
      </c>
      <c r="K59" s="24"/>
      <c r="L59" s="33">
        <f>SUM(L60:L62)</f>
        <v>0.49983279999999997</v>
      </c>
      <c r="M59" s="24"/>
      <c r="P59" s="33"/>
      <c r="Q59" s="24"/>
      <c r="R59" s="33"/>
      <c r="S59" s="33"/>
      <c r="T59" s="33"/>
      <c r="U59" s="33"/>
      <c r="V59" s="33"/>
      <c r="W59" s="33"/>
      <c r="X59" s="33"/>
      <c r="Y59" s="24"/>
      <c r="AI59" s="33"/>
      <c r="AJ59" s="33"/>
      <c r="AK59" s="33"/>
    </row>
    <row r="60" spans="1:32" ht="12.75">
      <c r="A60" s="4" t="s">
        <v>34</v>
      </c>
      <c r="B60" s="4"/>
      <c r="C60" s="4" t="s">
        <v>85</v>
      </c>
      <c r="D60" s="4" t="s">
        <v>153</v>
      </c>
      <c r="E60" s="4" t="s">
        <v>177</v>
      </c>
      <c r="F60" s="16">
        <v>11.75</v>
      </c>
      <c r="G60" s="16"/>
      <c r="H60" s="16">
        <f>ROUND(F60*AE60,2)</f>
        <v>0</v>
      </c>
      <c r="I60" s="16">
        <f>J60-H60</f>
        <v>0</v>
      </c>
      <c r="J60" s="16">
        <f>ROUND(F60*G60,2)</f>
        <v>0</v>
      </c>
      <c r="K60" s="16">
        <v>0.0125</v>
      </c>
      <c r="L60" s="16">
        <f>F60*K60</f>
        <v>0.146875</v>
      </c>
      <c r="M60" s="27"/>
      <c r="N60" s="27"/>
      <c r="O60" s="16"/>
      <c r="Z60" s="16"/>
      <c r="AA60" s="16"/>
      <c r="AB60" s="16"/>
      <c r="AD60" s="31"/>
      <c r="AE60" s="31"/>
      <c r="AF60" s="31"/>
    </row>
    <row r="61" ht="12.75">
      <c r="D61" s="12" t="s">
        <v>154</v>
      </c>
    </row>
    <row r="62" spans="1:32" ht="12.75">
      <c r="A62" s="4" t="s">
        <v>35</v>
      </c>
      <c r="B62" s="4"/>
      <c r="C62" s="4" t="s">
        <v>86</v>
      </c>
      <c r="D62" s="4" t="s">
        <v>155</v>
      </c>
      <c r="E62" s="4" t="s">
        <v>177</v>
      </c>
      <c r="F62" s="16">
        <v>28.86</v>
      </c>
      <c r="G62" s="16"/>
      <c r="H62" s="16">
        <f>ROUND(F62*AE62,2)</f>
        <v>0</v>
      </c>
      <c r="I62" s="16">
        <f>J62-H62</f>
        <v>0</v>
      </c>
      <c r="J62" s="16">
        <f>ROUND(F62*G62,2)</f>
        <v>0</v>
      </c>
      <c r="K62" s="16">
        <v>0.01223</v>
      </c>
      <c r="L62" s="16">
        <f>F62*K62</f>
        <v>0.3529578</v>
      </c>
      <c r="M62" s="27"/>
      <c r="N62" s="27"/>
      <c r="O62" s="16"/>
      <c r="Z62" s="16"/>
      <c r="AA62" s="16"/>
      <c r="AB62" s="16"/>
      <c r="AD62" s="31"/>
      <c r="AE62" s="31"/>
      <c r="AF62" s="31"/>
    </row>
    <row r="63" ht="12.75">
      <c r="D63" s="12" t="s">
        <v>154</v>
      </c>
    </row>
    <row r="64" spans="1:37" ht="12.75">
      <c r="A64" s="5"/>
      <c r="B64" s="11"/>
      <c r="C64" s="11" t="s">
        <v>87</v>
      </c>
      <c r="D64" s="56" t="s">
        <v>156</v>
      </c>
      <c r="E64" s="57"/>
      <c r="F64" s="57"/>
      <c r="G64" s="57"/>
      <c r="H64" s="33">
        <f>SUM(H65:H65)</f>
        <v>0</v>
      </c>
      <c r="I64" s="33">
        <f>SUM(I65:I65)</f>
        <v>0</v>
      </c>
      <c r="J64" s="33">
        <f>H64+I64</f>
        <v>0</v>
      </c>
      <c r="K64" s="24"/>
      <c r="L64" s="33">
        <f>SUM(L65:L65)</f>
        <v>0.048159999999999994</v>
      </c>
      <c r="M64" s="24"/>
      <c r="P64" s="33"/>
      <c r="Q64" s="24"/>
      <c r="R64" s="33"/>
      <c r="S64" s="33"/>
      <c r="T64" s="33"/>
      <c r="U64" s="33"/>
      <c r="V64" s="33"/>
      <c r="W64" s="33"/>
      <c r="X64" s="33"/>
      <c r="Y64" s="24"/>
      <c r="AI64" s="33"/>
      <c r="AJ64" s="33"/>
      <c r="AK64" s="33"/>
    </row>
    <row r="65" spans="1:32" ht="12.75">
      <c r="A65" s="4" t="s">
        <v>36</v>
      </c>
      <c r="B65" s="4"/>
      <c r="C65" s="4" t="s">
        <v>88</v>
      </c>
      <c r="D65" s="4" t="s">
        <v>157</v>
      </c>
      <c r="E65" s="4" t="s">
        <v>177</v>
      </c>
      <c r="F65" s="16">
        <v>344</v>
      </c>
      <c r="G65" s="16"/>
      <c r="H65" s="16">
        <f>ROUND(F65*AE65,2)</f>
        <v>0</v>
      </c>
      <c r="I65" s="16">
        <f>J65-H65</f>
        <v>0</v>
      </c>
      <c r="J65" s="16">
        <f>ROUND(F65*G65,2)</f>
        <v>0</v>
      </c>
      <c r="K65" s="16">
        <v>0.00014</v>
      </c>
      <c r="L65" s="16">
        <f>F65*K65</f>
        <v>0.048159999999999994</v>
      </c>
      <c r="M65" s="27"/>
      <c r="N65" s="27"/>
      <c r="O65" s="16"/>
      <c r="Z65" s="16"/>
      <c r="AA65" s="16"/>
      <c r="AB65" s="16"/>
      <c r="AD65" s="31"/>
      <c r="AE65" s="31"/>
      <c r="AF65" s="31"/>
    </row>
    <row r="66" spans="1:37" ht="12.75">
      <c r="A66" s="5"/>
      <c r="B66" s="11"/>
      <c r="C66" s="11" t="s">
        <v>89</v>
      </c>
      <c r="D66" s="56" t="s">
        <v>158</v>
      </c>
      <c r="E66" s="57"/>
      <c r="F66" s="57"/>
      <c r="G66" s="57"/>
      <c r="H66" s="33">
        <f>SUM(H67:H69)</f>
        <v>0</v>
      </c>
      <c r="I66" s="33">
        <f>SUM(I67:I69)</f>
        <v>0</v>
      </c>
      <c r="J66" s="33">
        <f>H66+I66</f>
        <v>0</v>
      </c>
      <c r="K66" s="24"/>
      <c r="L66" s="33">
        <f>SUM(L67:L69)</f>
        <v>4.822888000000001</v>
      </c>
      <c r="M66" s="24"/>
      <c r="P66" s="33"/>
      <c r="Q66" s="24"/>
      <c r="R66" s="33"/>
      <c r="S66" s="33"/>
      <c r="T66" s="33"/>
      <c r="U66" s="33"/>
      <c r="V66" s="33"/>
      <c r="W66" s="33"/>
      <c r="X66" s="33"/>
      <c r="Y66" s="24"/>
      <c r="AI66" s="33"/>
      <c r="AJ66" s="33"/>
      <c r="AK66" s="33"/>
    </row>
    <row r="67" spans="1:32" ht="12.75">
      <c r="A67" s="4" t="s">
        <v>37</v>
      </c>
      <c r="B67" s="4"/>
      <c r="C67" s="4" t="s">
        <v>90</v>
      </c>
      <c r="D67" s="4" t="s">
        <v>159</v>
      </c>
      <c r="E67" s="4" t="s">
        <v>177</v>
      </c>
      <c r="F67" s="16">
        <v>198.8</v>
      </c>
      <c r="G67" s="16"/>
      <c r="H67" s="16">
        <f>ROUND(F67*AE67,2)</f>
        <v>0</v>
      </c>
      <c r="I67" s="16">
        <f>J67-H67</f>
        <v>0</v>
      </c>
      <c r="J67" s="16">
        <f>ROUND(F67*G67,2)</f>
        <v>0</v>
      </c>
      <c r="K67" s="16">
        <v>0</v>
      </c>
      <c r="L67" s="16">
        <f>F67*K67</f>
        <v>0</v>
      </c>
      <c r="M67" s="27"/>
      <c r="N67" s="27"/>
      <c r="O67" s="16"/>
      <c r="Z67" s="16"/>
      <c r="AA67" s="16"/>
      <c r="AB67" s="16"/>
      <c r="AD67" s="31"/>
      <c r="AE67" s="31"/>
      <c r="AF67" s="31"/>
    </row>
    <row r="68" spans="1:32" ht="12.75">
      <c r="A68" s="4" t="s">
        <v>38</v>
      </c>
      <c r="B68" s="4"/>
      <c r="C68" s="4" t="s">
        <v>91</v>
      </c>
      <c r="D68" s="4" t="s">
        <v>160</v>
      </c>
      <c r="E68" s="4" t="s">
        <v>177</v>
      </c>
      <c r="F68" s="16">
        <v>198.8</v>
      </c>
      <c r="G68" s="16"/>
      <c r="H68" s="16">
        <f>ROUND(F68*AE68,2)</f>
        <v>0</v>
      </c>
      <c r="I68" s="16">
        <f>J68-H68</f>
        <v>0</v>
      </c>
      <c r="J68" s="16">
        <f>ROUND(F68*G68,2)</f>
        <v>0</v>
      </c>
      <c r="K68" s="16">
        <v>0.02426</v>
      </c>
      <c r="L68" s="16">
        <f>F68*K68</f>
        <v>4.822888000000001</v>
      </c>
      <c r="M68" s="27"/>
      <c r="N68" s="27"/>
      <c r="O68" s="16"/>
      <c r="Z68" s="16"/>
      <c r="AA68" s="16"/>
      <c r="AB68" s="16"/>
      <c r="AD68" s="31"/>
      <c r="AE68" s="31"/>
      <c r="AF68" s="31"/>
    </row>
    <row r="69" spans="1:32" ht="12.75">
      <c r="A69" s="4" t="s">
        <v>39</v>
      </c>
      <c r="B69" s="4"/>
      <c r="C69" s="4" t="s">
        <v>92</v>
      </c>
      <c r="D69" s="4" t="s">
        <v>161</v>
      </c>
      <c r="E69" s="4" t="s">
        <v>177</v>
      </c>
      <c r="F69" s="16">
        <v>5964</v>
      </c>
      <c r="G69" s="16"/>
      <c r="H69" s="16">
        <f>ROUND(F69*AE69,2)</f>
        <v>0</v>
      </c>
      <c r="I69" s="16">
        <f>J69-H69</f>
        <v>0</v>
      </c>
      <c r="J69" s="16">
        <f>ROUND(F69*G69,2)</f>
        <v>0</v>
      </c>
      <c r="K69" s="16">
        <v>0</v>
      </c>
      <c r="L69" s="16">
        <f>F69*K69</f>
        <v>0</v>
      </c>
      <c r="M69" s="27"/>
      <c r="N69" s="27"/>
      <c r="O69" s="16"/>
      <c r="Z69" s="16"/>
      <c r="AA69" s="16"/>
      <c r="AB69" s="16"/>
      <c r="AD69" s="31"/>
      <c r="AE69" s="31"/>
      <c r="AF69" s="31"/>
    </row>
    <row r="70" spans="1:37" ht="12.75">
      <c r="A70" s="5"/>
      <c r="B70" s="11"/>
      <c r="C70" s="11" t="s">
        <v>93</v>
      </c>
      <c r="D70" s="56" t="s">
        <v>162</v>
      </c>
      <c r="E70" s="57"/>
      <c r="F70" s="57"/>
      <c r="G70" s="57"/>
      <c r="H70" s="33">
        <f>SUM(H71:H71)</f>
        <v>0</v>
      </c>
      <c r="I70" s="33">
        <f>SUM(I71:I71)</f>
        <v>0</v>
      </c>
      <c r="J70" s="33">
        <f>H70+I70</f>
        <v>0</v>
      </c>
      <c r="K70" s="24"/>
      <c r="L70" s="33">
        <f>SUM(L71:L71)</f>
        <v>0.1431</v>
      </c>
      <c r="M70" s="24"/>
      <c r="P70" s="33"/>
      <c r="Q70" s="24"/>
      <c r="R70" s="33"/>
      <c r="S70" s="33"/>
      <c r="T70" s="33"/>
      <c r="U70" s="33"/>
      <c r="V70" s="33"/>
      <c r="W70" s="33"/>
      <c r="X70" s="33"/>
      <c r="Y70" s="24"/>
      <c r="AI70" s="33"/>
      <c r="AJ70" s="33"/>
      <c r="AK70" s="33"/>
    </row>
    <row r="71" spans="1:32" ht="12.75">
      <c r="A71" s="4" t="s">
        <v>40</v>
      </c>
      <c r="B71" s="4"/>
      <c r="C71" s="4" t="s">
        <v>94</v>
      </c>
      <c r="D71" s="4" t="s">
        <v>163</v>
      </c>
      <c r="E71" s="4" t="s">
        <v>181</v>
      </c>
      <c r="F71" s="16">
        <v>30</v>
      </c>
      <c r="G71" s="16"/>
      <c r="H71" s="16">
        <f>ROUND(F71*AE71,2)</f>
        <v>0</v>
      </c>
      <c r="I71" s="16">
        <f>J71-H71</f>
        <v>0</v>
      </c>
      <c r="J71" s="16">
        <f>ROUND(F71*G71,2)</f>
        <v>0</v>
      </c>
      <c r="K71" s="16">
        <v>0.00477</v>
      </c>
      <c r="L71" s="16">
        <f>F71*K71</f>
        <v>0.1431</v>
      </c>
      <c r="M71" s="27"/>
      <c r="N71" s="27"/>
      <c r="O71" s="16"/>
      <c r="Z71" s="16"/>
      <c r="AA71" s="16"/>
      <c r="AB71" s="16"/>
      <c r="AD71" s="31"/>
      <c r="AE71" s="31"/>
      <c r="AF71" s="31"/>
    </row>
    <row r="72" spans="1:37" ht="12.75">
      <c r="A72" s="5"/>
      <c r="B72" s="11"/>
      <c r="C72" s="11" t="s">
        <v>95</v>
      </c>
      <c r="D72" s="56" t="s">
        <v>164</v>
      </c>
      <c r="E72" s="57"/>
      <c r="F72" s="57"/>
      <c r="G72" s="57"/>
      <c r="H72" s="33">
        <f>SUM(H73:H75)</f>
        <v>0</v>
      </c>
      <c r="I72" s="33">
        <f>SUM(I73:I75)</f>
        <v>0</v>
      </c>
      <c r="J72" s="33">
        <f>H72+I72</f>
        <v>0</v>
      </c>
      <c r="K72" s="24"/>
      <c r="L72" s="33">
        <f>SUM(L73:L75)</f>
        <v>58.571999999999996</v>
      </c>
      <c r="M72" s="24"/>
      <c r="P72" s="33"/>
      <c r="Q72" s="24"/>
      <c r="R72" s="33"/>
      <c r="S72" s="33"/>
      <c r="T72" s="33"/>
      <c r="U72" s="33"/>
      <c r="V72" s="33"/>
      <c r="W72" s="33"/>
      <c r="X72" s="33"/>
      <c r="Y72" s="24"/>
      <c r="AI72" s="33"/>
      <c r="AJ72" s="33"/>
      <c r="AK72" s="33"/>
    </row>
    <row r="73" spans="1:32" ht="12.75">
      <c r="A73" s="4" t="s">
        <v>41</v>
      </c>
      <c r="B73" s="4"/>
      <c r="C73" s="4" t="s">
        <v>96</v>
      </c>
      <c r="D73" s="4" t="s">
        <v>165</v>
      </c>
      <c r="E73" s="4" t="s">
        <v>180</v>
      </c>
      <c r="F73" s="16">
        <v>31.43</v>
      </c>
      <c r="G73" s="16"/>
      <c r="H73" s="16">
        <f>ROUND(F73*AE73,2)</f>
        <v>0</v>
      </c>
      <c r="I73" s="16">
        <f>J73-H73</f>
        <v>0</v>
      </c>
      <c r="J73" s="16">
        <f>ROUND(F73*G73,2)</f>
        <v>0</v>
      </c>
      <c r="K73" s="16">
        <v>1.8</v>
      </c>
      <c r="L73" s="16">
        <f>F73*K73</f>
        <v>56.574</v>
      </c>
      <c r="M73" s="27"/>
      <c r="N73" s="27"/>
      <c r="O73" s="16"/>
      <c r="Z73" s="16"/>
      <c r="AA73" s="16"/>
      <c r="AB73" s="16"/>
      <c r="AD73" s="31"/>
      <c r="AE73" s="31"/>
      <c r="AF73" s="31"/>
    </row>
    <row r="74" spans="1:32" ht="12.75">
      <c r="A74" s="4" t="s">
        <v>42</v>
      </c>
      <c r="B74" s="4"/>
      <c r="C74" s="4" t="s">
        <v>97</v>
      </c>
      <c r="D74" s="4" t="s">
        <v>166</v>
      </c>
      <c r="E74" s="4" t="s">
        <v>180</v>
      </c>
      <c r="F74" s="16">
        <v>1.11</v>
      </c>
      <c r="G74" s="16"/>
      <c r="H74" s="16">
        <f>ROUND(F74*AE74,2)</f>
        <v>0</v>
      </c>
      <c r="I74" s="16">
        <f>J74-H74</f>
        <v>0</v>
      </c>
      <c r="J74" s="16">
        <f>ROUND(F74*G74,2)</f>
        <v>0</v>
      </c>
      <c r="K74" s="16">
        <v>1.8</v>
      </c>
      <c r="L74" s="16">
        <f>F74*K74</f>
        <v>1.9980000000000002</v>
      </c>
      <c r="M74" s="27"/>
      <c r="N74" s="27"/>
      <c r="O74" s="16"/>
      <c r="Z74" s="16"/>
      <c r="AA74" s="16"/>
      <c r="AB74" s="16"/>
      <c r="AD74" s="31"/>
      <c r="AE74" s="31"/>
      <c r="AF74" s="31"/>
    </row>
    <row r="75" spans="1:32" ht="12.75">
      <c r="A75" s="4" t="s">
        <v>43</v>
      </c>
      <c r="B75" s="4"/>
      <c r="C75" s="4" t="s">
        <v>72</v>
      </c>
      <c r="D75" s="4" t="s">
        <v>135</v>
      </c>
      <c r="E75" s="4" t="s">
        <v>179</v>
      </c>
      <c r="F75" s="16">
        <v>56.574</v>
      </c>
      <c r="G75" s="16"/>
      <c r="H75" s="16">
        <f>ROUND(F75*AE75,2)</f>
        <v>0</v>
      </c>
      <c r="I75" s="16">
        <f>J75-H75</f>
        <v>0</v>
      </c>
      <c r="J75" s="16">
        <f>ROUND(F75*G75,2)</f>
        <v>0</v>
      </c>
      <c r="K75" s="16">
        <v>0</v>
      </c>
      <c r="L75" s="16">
        <f>F75*K75</f>
        <v>0</v>
      </c>
      <c r="M75" s="27"/>
      <c r="N75" s="27"/>
      <c r="O75" s="16"/>
      <c r="Z75" s="16"/>
      <c r="AA75" s="16"/>
      <c r="AB75" s="16"/>
      <c r="AD75" s="31"/>
      <c r="AE75" s="31"/>
      <c r="AF75" s="31"/>
    </row>
    <row r="76" spans="1:37" ht="12.75">
      <c r="A76" s="5"/>
      <c r="B76" s="11"/>
      <c r="C76" s="11" t="s">
        <v>98</v>
      </c>
      <c r="D76" s="56" t="s">
        <v>167</v>
      </c>
      <c r="E76" s="57"/>
      <c r="F76" s="57"/>
      <c r="G76" s="57"/>
      <c r="H76" s="33">
        <f>SUM(H77:H77)</f>
        <v>0</v>
      </c>
      <c r="I76" s="33">
        <f>SUM(I77:I77)</f>
        <v>0</v>
      </c>
      <c r="J76" s="33">
        <f>H76+I76</f>
        <v>0</v>
      </c>
      <c r="K76" s="24"/>
      <c r="L76" s="33">
        <f>SUM(L77:L77)</f>
        <v>0</v>
      </c>
      <c r="M76" s="24"/>
      <c r="P76" s="33"/>
      <c r="Q76" s="24"/>
      <c r="R76" s="33"/>
      <c r="S76" s="33"/>
      <c r="T76" s="33"/>
      <c r="U76" s="33"/>
      <c r="V76" s="33"/>
      <c r="W76" s="33"/>
      <c r="X76" s="33"/>
      <c r="Y76" s="24"/>
      <c r="AI76" s="33"/>
      <c r="AJ76" s="33"/>
      <c r="AK76" s="33"/>
    </row>
    <row r="77" spans="1:32" ht="12.75">
      <c r="A77" s="4" t="s">
        <v>44</v>
      </c>
      <c r="B77" s="4"/>
      <c r="C77" s="4" t="s">
        <v>99</v>
      </c>
      <c r="D77" s="4" t="s">
        <v>168</v>
      </c>
      <c r="E77" s="4" t="s">
        <v>179</v>
      </c>
      <c r="F77" s="16">
        <v>91.66234</v>
      </c>
      <c r="G77" s="16"/>
      <c r="H77" s="16">
        <f>ROUND(F77*AE77,2)</f>
        <v>0</v>
      </c>
      <c r="I77" s="16">
        <f>J77-H77</f>
        <v>0</v>
      </c>
      <c r="J77" s="16">
        <f>ROUND(F77*G77,2)</f>
        <v>0</v>
      </c>
      <c r="K77" s="16">
        <v>0</v>
      </c>
      <c r="L77" s="16">
        <f>F77*K77</f>
        <v>0</v>
      </c>
      <c r="M77" s="27"/>
      <c r="N77" s="27"/>
      <c r="O77" s="16"/>
      <c r="Z77" s="16"/>
      <c r="AA77" s="16"/>
      <c r="AB77" s="16"/>
      <c r="AD77" s="31"/>
      <c r="AE77" s="31"/>
      <c r="AF77" s="31"/>
    </row>
    <row r="78" spans="1:37" ht="12.75">
      <c r="A78" s="5"/>
      <c r="B78" s="11"/>
      <c r="C78" s="11" t="s">
        <v>100</v>
      </c>
      <c r="D78" s="56" t="s">
        <v>169</v>
      </c>
      <c r="E78" s="57"/>
      <c r="F78" s="57"/>
      <c r="G78" s="57"/>
      <c r="H78" s="33">
        <f>SUM(H79:H82)</f>
        <v>0</v>
      </c>
      <c r="I78" s="33">
        <f>SUM(I79:I82)</f>
        <v>0</v>
      </c>
      <c r="J78" s="33">
        <f>H78+I78</f>
        <v>0</v>
      </c>
      <c r="K78" s="24"/>
      <c r="L78" s="33">
        <f>SUM(L79:L82)</f>
        <v>0</v>
      </c>
      <c r="M78" s="24"/>
      <c r="P78" s="33"/>
      <c r="Q78" s="24"/>
      <c r="R78" s="33"/>
      <c r="S78" s="33"/>
      <c r="T78" s="33"/>
      <c r="U78" s="33"/>
      <c r="V78" s="33"/>
      <c r="W78" s="33"/>
      <c r="X78" s="33"/>
      <c r="Y78" s="24"/>
      <c r="AI78" s="33"/>
      <c r="AJ78" s="33"/>
      <c r="AK78" s="33"/>
    </row>
    <row r="79" spans="1:32" ht="12.75">
      <c r="A79" s="4" t="s">
        <v>45</v>
      </c>
      <c r="B79" s="4"/>
      <c r="C79" s="4" t="s">
        <v>73</v>
      </c>
      <c r="D79" s="4" t="s">
        <v>136</v>
      </c>
      <c r="E79" s="4" t="s">
        <v>179</v>
      </c>
      <c r="F79" s="16">
        <v>56.574</v>
      </c>
      <c r="G79" s="16"/>
      <c r="H79" s="16">
        <f>ROUND(F79*AE79,2)</f>
        <v>0</v>
      </c>
      <c r="I79" s="16">
        <f>J79-H79</f>
        <v>0</v>
      </c>
      <c r="J79" s="16">
        <f>ROUND(F79*G79,2)</f>
        <v>0</v>
      </c>
      <c r="K79" s="16">
        <v>0</v>
      </c>
      <c r="L79" s="16">
        <f>F79*K79</f>
        <v>0</v>
      </c>
      <c r="M79" s="27"/>
      <c r="N79" s="27"/>
      <c r="O79" s="16"/>
      <c r="Z79" s="16"/>
      <c r="AA79" s="16"/>
      <c r="AB79" s="16"/>
      <c r="AD79" s="31"/>
      <c r="AE79" s="31"/>
      <c r="AF79" s="31"/>
    </row>
    <row r="80" spans="1:32" ht="12.75">
      <c r="A80" s="4" t="s">
        <v>46</v>
      </c>
      <c r="B80" s="4"/>
      <c r="C80" s="4" t="s">
        <v>74</v>
      </c>
      <c r="D80" s="4" t="s">
        <v>137</v>
      </c>
      <c r="E80" s="4" t="s">
        <v>179</v>
      </c>
      <c r="F80" s="16">
        <v>56.574</v>
      </c>
      <c r="G80" s="16"/>
      <c r="H80" s="16">
        <f>ROUND(F80*AE80,2)</f>
        <v>0</v>
      </c>
      <c r="I80" s="16">
        <f>J80-H80</f>
        <v>0</v>
      </c>
      <c r="J80" s="16">
        <f>ROUND(F80*G80,2)</f>
        <v>0</v>
      </c>
      <c r="K80" s="16">
        <v>0</v>
      </c>
      <c r="L80" s="16">
        <f>F80*K80</f>
        <v>0</v>
      </c>
      <c r="M80" s="27"/>
      <c r="N80" s="27"/>
      <c r="O80" s="16"/>
      <c r="Z80" s="16"/>
      <c r="AA80" s="16"/>
      <c r="AB80" s="16"/>
      <c r="AD80" s="31"/>
      <c r="AE80" s="31"/>
      <c r="AF80" s="31"/>
    </row>
    <row r="81" spans="1:32" ht="12.75">
      <c r="A81" s="4" t="s">
        <v>47</v>
      </c>
      <c r="B81" s="4"/>
      <c r="C81" s="4" t="s">
        <v>101</v>
      </c>
      <c r="D81" s="4" t="s">
        <v>170</v>
      </c>
      <c r="E81" s="4" t="s">
        <v>179</v>
      </c>
      <c r="F81" s="16">
        <v>56.574</v>
      </c>
      <c r="G81" s="16"/>
      <c r="H81" s="16">
        <f>ROUND(F81*AE81,2)</f>
        <v>0</v>
      </c>
      <c r="I81" s="16">
        <f>J81-H81</f>
        <v>0</v>
      </c>
      <c r="J81" s="16">
        <f>ROUND(F81*G81,2)</f>
        <v>0</v>
      </c>
      <c r="K81" s="16">
        <v>0</v>
      </c>
      <c r="L81" s="16">
        <f>F81*K81</f>
        <v>0</v>
      </c>
      <c r="M81" s="27"/>
      <c r="N81" s="27"/>
      <c r="O81" s="16"/>
      <c r="Z81" s="16"/>
      <c r="AA81" s="16"/>
      <c r="AB81" s="16"/>
      <c r="AD81" s="31"/>
      <c r="AE81" s="31"/>
      <c r="AF81" s="31"/>
    </row>
    <row r="82" spans="1:32" ht="12.75">
      <c r="A82" s="6" t="s">
        <v>48</v>
      </c>
      <c r="B82" s="6"/>
      <c r="C82" s="6" t="s">
        <v>102</v>
      </c>
      <c r="D82" s="6" t="s">
        <v>171</v>
      </c>
      <c r="E82" s="6" t="s">
        <v>179</v>
      </c>
      <c r="F82" s="17">
        <v>56.574</v>
      </c>
      <c r="G82" s="17"/>
      <c r="H82" s="17">
        <f>ROUND(F82*AE82,2)</f>
        <v>0</v>
      </c>
      <c r="I82" s="17">
        <f>J82-H82</f>
        <v>0</v>
      </c>
      <c r="J82" s="17">
        <f>ROUND(F82*G82,2)</f>
        <v>0</v>
      </c>
      <c r="K82" s="17">
        <v>0</v>
      </c>
      <c r="L82" s="17">
        <f>F82*K82</f>
        <v>0</v>
      </c>
      <c r="M82" s="28"/>
      <c r="N82" s="27"/>
      <c r="O82" s="16"/>
      <c r="Z82" s="16"/>
      <c r="AA82" s="16"/>
      <c r="AB82" s="16"/>
      <c r="AD82" s="31"/>
      <c r="AE82" s="31"/>
      <c r="AF82" s="31"/>
    </row>
    <row r="83" spans="1:28" ht="12.75">
      <c r="A83" s="7"/>
      <c r="B83" s="7"/>
      <c r="C83" s="7"/>
      <c r="D83" s="7"/>
      <c r="E83" s="7"/>
      <c r="F83" s="7"/>
      <c r="G83" s="7"/>
      <c r="H83" s="58" t="s">
        <v>187</v>
      </c>
      <c r="I83" s="59"/>
      <c r="J83" s="34">
        <f>J12+J21+J24+J27+J31+J34+J46+J49+J59+J64+J66+J70+J72+J76+J78</f>
        <v>0</v>
      </c>
      <c r="K83" s="7"/>
      <c r="L83" s="7"/>
      <c r="M83" s="7"/>
      <c r="Z83" s="35">
        <f>SUM(Z13:Z82)</f>
        <v>0</v>
      </c>
      <c r="AA83" s="35">
        <f>SUM(AA13:AA82)</f>
        <v>0</v>
      </c>
      <c r="AB83" s="35">
        <f>SUM(AB13:AB82)</f>
        <v>0</v>
      </c>
    </row>
  </sheetData>
  <sheetProtection/>
  <mergeCells count="43">
    <mergeCell ref="G4:H5"/>
    <mergeCell ref="A1:M1"/>
    <mergeCell ref="A2:C3"/>
    <mergeCell ref="D2:D3"/>
    <mergeCell ref="E2:F3"/>
    <mergeCell ref="G2:H3"/>
    <mergeCell ref="I2:I3"/>
    <mergeCell ref="J2:M3"/>
    <mergeCell ref="I4:I5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I8:I9"/>
    <mergeCell ref="J8:M9"/>
    <mergeCell ref="H10:J10"/>
    <mergeCell ref="K10:L10"/>
    <mergeCell ref="A8:C9"/>
    <mergeCell ref="D8:D9"/>
    <mergeCell ref="E8:F9"/>
    <mergeCell ref="G8:H9"/>
    <mergeCell ref="D31:G31"/>
    <mergeCell ref="D34:G34"/>
    <mergeCell ref="D46:G46"/>
    <mergeCell ref="D49:G49"/>
    <mergeCell ref="D12:G12"/>
    <mergeCell ref="D21:G21"/>
    <mergeCell ref="D24:G24"/>
    <mergeCell ref="D27:G27"/>
    <mergeCell ref="D72:G72"/>
    <mergeCell ref="D76:G76"/>
    <mergeCell ref="D78:G78"/>
    <mergeCell ref="H83:I83"/>
    <mergeCell ref="D59:G59"/>
    <mergeCell ref="D64:G64"/>
    <mergeCell ref="D66:G66"/>
    <mergeCell ref="D70:G70"/>
  </mergeCells>
  <printOptions/>
  <pageMargins left="0.394" right="0.394" top="0.591" bottom="0.591" header="0.5" footer="0.5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J32" sqref="J32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75" t="s">
        <v>207</v>
      </c>
      <c r="B1" s="76"/>
      <c r="C1" s="76"/>
      <c r="D1" s="76"/>
      <c r="E1" s="76"/>
      <c r="F1" s="76"/>
      <c r="G1" s="43"/>
    </row>
    <row r="2" spans="1:8" ht="12.75">
      <c r="A2" s="77" t="s">
        <v>0</v>
      </c>
      <c r="B2" s="79" t="s">
        <v>103</v>
      </c>
      <c r="C2" s="59"/>
      <c r="D2" s="82" t="s">
        <v>188</v>
      </c>
      <c r="E2" s="82"/>
      <c r="F2" s="78"/>
      <c r="G2" s="83"/>
      <c r="H2" s="29"/>
    </row>
    <row r="3" spans="1:8" ht="12.75">
      <c r="A3" s="74"/>
      <c r="B3" s="80"/>
      <c r="C3" s="80"/>
      <c r="D3" s="64"/>
      <c r="E3" s="64"/>
      <c r="F3" s="64"/>
      <c r="G3" s="65"/>
      <c r="H3" s="29"/>
    </row>
    <row r="4" spans="1:8" ht="12.75">
      <c r="A4" s="70" t="s">
        <v>1</v>
      </c>
      <c r="B4" s="62"/>
      <c r="C4" s="64"/>
      <c r="D4" s="62" t="s">
        <v>189</v>
      </c>
      <c r="E4" s="62"/>
      <c r="F4" s="64"/>
      <c r="G4" s="65"/>
      <c r="H4" s="29"/>
    </row>
    <row r="5" spans="1:8" ht="12.75">
      <c r="A5" s="74"/>
      <c r="B5" s="64"/>
      <c r="C5" s="64"/>
      <c r="D5" s="64"/>
      <c r="E5" s="64"/>
      <c r="F5" s="64"/>
      <c r="G5" s="65"/>
      <c r="H5" s="29"/>
    </row>
    <row r="6" spans="1:8" ht="12.75">
      <c r="A6" s="70" t="s">
        <v>2</v>
      </c>
      <c r="B6" s="62" t="s">
        <v>104</v>
      </c>
      <c r="C6" s="64"/>
      <c r="D6" s="62" t="s">
        <v>190</v>
      </c>
      <c r="E6" s="62"/>
      <c r="F6" s="64"/>
      <c r="G6" s="65"/>
      <c r="H6" s="29"/>
    </row>
    <row r="7" spans="1:8" ht="12.75">
      <c r="A7" s="74"/>
      <c r="B7" s="64"/>
      <c r="C7" s="64"/>
      <c r="D7" s="64"/>
      <c r="E7" s="64"/>
      <c r="F7" s="64"/>
      <c r="G7" s="65"/>
      <c r="H7" s="29"/>
    </row>
    <row r="8" spans="1:8" ht="12.75">
      <c r="A8" s="70" t="s">
        <v>191</v>
      </c>
      <c r="B8" s="62"/>
      <c r="C8" s="64"/>
      <c r="D8" s="72" t="s">
        <v>175</v>
      </c>
      <c r="E8" s="73">
        <v>41413</v>
      </c>
      <c r="F8" s="64"/>
      <c r="G8" s="65"/>
      <c r="H8" s="29"/>
    </row>
    <row r="9" spans="1:8" ht="12.75">
      <c r="A9" s="71"/>
      <c r="B9" s="63"/>
      <c r="C9" s="63"/>
      <c r="D9" s="63"/>
      <c r="E9" s="63"/>
      <c r="F9" s="63"/>
      <c r="G9" s="66"/>
      <c r="H9" s="29"/>
    </row>
    <row r="10" spans="1:8" ht="12.75">
      <c r="A10" s="36" t="s">
        <v>49</v>
      </c>
      <c r="B10" s="38" t="s">
        <v>50</v>
      </c>
      <c r="C10" s="39" t="s">
        <v>208</v>
      </c>
      <c r="D10" s="40" t="s">
        <v>209</v>
      </c>
      <c r="E10" s="40" t="s">
        <v>210</v>
      </c>
      <c r="F10" s="40" t="s">
        <v>211</v>
      </c>
      <c r="G10" s="44" t="s">
        <v>212</v>
      </c>
      <c r="H10" s="30"/>
    </row>
    <row r="11" spans="1:9" ht="12.75">
      <c r="A11" s="37"/>
      <c r="B11" s="37" t="s">
        <v>36</v>
      </c>
      <c r="C11" s="37" t="s">
        <v>107</v>
      </c>
      <c r="D11" s="41"/>
      <c r="E11" s="41"/>
      <c r="F11" s="41"/>
      <c r="G11" s="41">
        <v>26.01852</v>
      </c>
      <c r="H11" s="31" t="s">
        <v>213</v>
      </c>
      <c r="I11" s="31">
        <f aca="true" t="shared" si="0" ref="I11:I25">IF(H11="T",0,F11)</f>
        <v>0</v>
      </c>
    </row>
    <row r="12" spans="1:9" ht="12.75">
      <c r="A12" s="14"/>
      <c r="B12" s="14" t="s">
        <v>38</v>
      </c>
      <c r="C12" s="14" t="s">
        <v>116</v>
      </c>
      <c r="D12" s="31"/>
      <c r="E12" s="31"/>
      <c r="F12" s="31"/>
      <c r="G12" s="31">
        <v>1.82568</v>
      </c>
      <c r="H12" s="31" t="s">
        <v>213</v>
      </c>
      <c r="I12" s="31">
        <f t="shared" si="0"/>
        <v>0</v>
      </c>
    </row>
    <row r="13" spans="1:9" ht="12.75">
      <c r="A13" s="14"/>
      <c r="B13" s="14" t="s">
        <v>39</v>
      </c>
      <c r="C13" s="14" t="s">
        <v>119</v>
      </c>
      <c r="D13" s="31"/>
      <c r="E13" s="31"/>
      <c r="F13" s="31"/>
      <c r="G13" s="31">
        <v>3.10618</v>
      </c>
      <c r="H13" s="31" t="s">
        <v>213</v>
      </c>
      <c r="I13" s="31">
        <f t="shared" si="0"/>
        <v>0</v>
      </c>
    </row>
    <row r="14" spans="1:9" ht="12.75">
      <c r="A14" s="14"/>
      <c r="B14" s="14" t="s">
        <v>60</v>
      </c>
      <c r="C14" s="14" t="s">
        <v>122</v>
      </c>
      <c r="D14" s="31"/>
      <c r="E14" s="31"/>
      <c r="F14" s="31"/>
      <c r="G14" s="31">
        <v>2.80717</v>
      </c>
      <c r="H14" s="31" t="s">
        <v>213</v>
      </c>
      <c r="I14" s="31">
        <f t="shared" si="0"/>
        <v>0</v>
      </c>
    </row>
    <row r="15" spans="1:9" ht="12.75">
      <c r="A15" s="14"/>
      <c r="B15" s="14" t="s">
        <v>63</v>
      </c>
      <c r="C15" s="14" t="s">
        <v>125</v>
      </c>
      <c r="D15" s="31"/>
      <c r="E15" s="31"/>
      <c r="F15" s="31"/>
      <c r="G15" s="31">
        <v>0.00501</v>
      </c>
      <c r="H15" s="31" t="s">
        <v>213</v>
      </c>
      <c r="I15" s="31">
        <f t="shared" si="0"/>
        <v>0</v>
      </c>
    </row>
    <row r="16" spans="1:9" ht="12.75">
      <c r="A16" s="14"/>
      <c r="B16" s="14" t="s">
        <v>65</v>
      </c>
      <c r="C16" s="14" t="s">
        <v>128</v>
      </c>
      <c r="D16" s="31"/>
      <c r="E16" s="31"/>
      <c r="F16" s="31"/>
      <c r="G16" s="31">
        <v>19.2676</v>
      </c>
      <c r="H16" s="31" t="s">
        <v>213</v>
      </c>
      <c r="I16" s="31">
        <f t="shared" si="0"/>
        <v>0</v>
      </c>
    </row>
    <row r="17" spans="1:9" ht="12.75">
      <c r="A17" s="14"/>
      <c r="B17" s="14" t="s">
        <v>76</v>
      </c>
      <c r="C17" s="14" t="s">
        <v>140</v>
      </c>
      <c r="D17" s="31"/>
      <c r="E17" s="31"/>
      <c r="F17" s="31"/>
      <c r="G17" s="31">
        <v>5.50116</v>
      </c>
      <c r="H17" s="31" t="s">
        <v>213</v>
      </c>
      <c r="I17" s="31">
        <f t="shared" si="0"/>
        <v>0</v>
      </c>
    </row>
    <row r="18" spans="1:9" ht="12.75">
      <c r="A18" s="14"/>
      <c r="B18" s="14" t="s">
        <v>78</v>
      </c>
      <c r="C18" s="14" t="s">
        <v>143</v>
      </c>
      <c r="D18" s="31"/>
      <c r="E18" s="31"/>
      <c r="F18" s="31"/>
      <c r="G18" s="31">
        <v>3.28196</v>
      </c>
      <c r="H18" s="31" t="s">
        <v>213</v>
      </c>
      <c r="I18" s="31">
        <f t="shared" si="0"/>
        <v>0</v>
      </c>
    </row>
    <row r="19" spans="1:9" ht="12.75">
      <c r="A19" s="14"/>
      <c r="B19" s="14" t="s">
        <v>84</v>
      </c>
      <c r="C19" s="14" t="s">
        <v>152</v>
      </c>
      <c r="D19" s="31"/>
      <c r="E19" s="31"/>
      <c r="F19" s="31"/>
      <c r="G19" s="31">
        <v>0.49984</v>
      </c>
      <c r="H19" s="31" t="s">
        <v>213</v>
      </c>
      <c r="I19" s="31">
        <f t="shared" si="0"/>
        <v>0</v>
      </c>
    </row>
    <row r="20" spans="1:9" ht="12.75">
      <c r="A20" s="14"/>
      <c r="B20" s="14" t="s">
        <v>87</v>
      </c>
      <c r="C20" s="14" t="s">
        <v>156</v>
      </c>
      <c r="D20" s="31"/>
      <c r="E20" s="31"/>
      <c r="F20" s="31"/>
      <c r="G20" s="31">
        <v>0.04816</v>
      </c>
      <c r="H20" s="31" t="s">
        <v>213</v>
      </c>
      <c r="I20" s="31">
        <f t="shared" si="0"/>
        <v>0</v>
      </c>
    </row>
    <row r="21" spans="1:9" ht="12.75">
      <c r="A21" s="14"/>
      <c r="B21" s="14" t="s">
        <v>89</v>
      </c>
      <c r="C21" s="14" t="s">
        <v>158</v>
      </c>
      <c r="D21" s="31"/>
      <c r="E21" s="31"/>
      <c r="F21" s="31"/>
      <c r="G21" s="31">
        <v>4.82289</v>
      </c>
      <c r="H21" s="31" t="s">
        <v>213</v>
      </c>
      <c r="I21" s="31">
        <f t="shared" si="0"/>
        <v>0</v>
      </c>
    </row>
    <row r="22" spans="1:9" ht="12.75">
      <c r="A22" s="14"/>
      <c r="B22" s="14" t="s">
        <v>93</v>
      </c>
      <c r="C22" s="14" t="s">
        <v>162</v>
      </c>
      <c r="D22" s="31"/>
      <c r="E22" s="31"/>
      <c r="F22" s="31"/>
      <c r="G22" s="31">
        <v>0.1431</v>
      </c>
      <c r="H22" s="31" t="s">
        <v>213</v>
      </c>
      <c r="I22" s="31">
        <f t="shared" si="0"/>
        <v>0</v>
      </c>
    </row>
    <row r="23" spans="1:9" ht="12.75">
      <c r="A23" s="14"/>
      <c r="B23" s="14" t="s">
        <v>95</v>
      </c>
      <c r="C23" s="14" t="s">
        <v>164</v>
      </c>
      <c r="D23" s="31"/>
      <c r="E23" s="31"/>
      <c r="F23" s="31"/>
      <c r="G23" s="31">
        <v>58.572</v>
      </c>
      <c r="H23" s="31" t="s">
        <v>213</v>
      </c>
      <c r="I23" s="31">
        <f t="shared" si="0"/>
        <v>0</v>
      </c>
    </row>
    <row r="24" spans="1:9" ht="12.75">
      <c r="A24" s="14"/>
      <c r="B24" s="14" t="s">
        <v>98</v>
      </c>
      <c r="C24" s="14" t="s">
        <v>167</v>
      </c>
      <c r="D24" s="31"/>
      <c r="E24" s="31"/>
      <c r="F24" s="31"/>
      <c r="G24" s="31">
        <v>0</v>
      </c>
      <c r="H24" s="31" t="s">
        <v>213</v>
      </c>
      <c r="I24" s="31">
        <f t="shared" si="0"/>
        <v>0</v>
      </c>
    </row>
    <row r="25" spans="1:9" ht="12.75">
      <c r="A25" s="14"/>
      <c r="B25" s="14" t="s">
        <v>100</v>
      </c>
      <c r="C25" s="14" t="s">
        <v>169</v>
      </c>
      <c r="D25" s="31"/>
      <c r="E25" s="31"/>
      <c r="F25" s="31"/>
      <c r="G25" s="31">
        <v>0</v>
      </c>
      <c r="H25" s="31" t="s">
        <v>213</v>
      </c>
      <c r="I25" s="31">
        <f t="shared" si="0"/>
        <v>0</v>
      </c>
    </row>
    <row r="27" spans="5:6" ht="12.75">
      <c r="E27" s="42" t="s">
        <v>187</v>
      </c>
      <c r="F27" s="35">
        <f>SUM(I11:I25)</f>
        <v>0</v>
      </c>
    </row>
  </sheetData>
  <sheetProtection/>
  <mergeCells count="17">
    <mergeCell ref="A4:A5"/>
    <mergeCell ref="B4:C5"/>
    <mergeCell ref="D4:D5"/>
    <mergeCell ref="E4:G5"/>
    <mergeCell ref="A1:F1"/>
    <mergeCell ref="A2:A3"/>
    <mergeCell ref="B2:C3"/>
    <mergeCell ref="D2:D3"/>
    <mergeCell ref="E2:G3"/>
    <mergeCell ref="A8:A9"/>
    <mergeCell ref="B8:C9"/>
    <mergeCell ref="D8:D9"/>
    <mergeCell ref="E8:G9"/>
    <mergeCell ref="A6:A7"/>
    <mergeCell ref="B6:C7"/>
    <mergeCell ref="D6:D7"/>
    <mergeCell ref="E6:G7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M13" sqref="M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09" t="s">
        <v>214</v>
      </c>
      <c r="B1" s="110"/>
      <c r="C1" s="110"/>
      <c r="D1" s="110"/>
      <c r="E1" s="110"/>
      <c r="F1" s="110"/>
      <c r="G1" s="110"/>
      <c r="H1" s="110"/>
      <c r="I1" s="110"/>
    </row>
    <row r="2" spans="1:10" ht="12.75">
      <c r="A2" s="77" t="s">
        <v>0</v>
      </c>
      <c r="B2" s="78"/>
      <c r="C2" s="79" t="s">
        <v>103</v>
      </c>
      <c r="D2" s="59"/>
      <c r="E2" s="82" t="s">
        <v>188</v>
      </c>
      <c r="F2" s="82"/>
      <c r="G2" s="78"/>
      <c r="H2" s="82" t="s">
        <v>248</v>
      </c>
      <c r="I2" s="108"/>
      <c r="J2" s="29"/>
    </row>
    <row r="3" spans="1:10" ht="12.75">
      <c r="A3" s="74"/>
      <c r="B3" s="64"/>
      <c r="C3" s="80"/>
      <c r="D3" s="80"/>
      <c r="E3" s="64"/>
      <c r="F3" s="64"/>
      <c r="G3" s="64"/>
      <c r="H3" s="64"/>
      <c r="I3" s="65"/>
      <c r="J3" s="29"/>
    </row>
    <row r="4" spans="1:10" ht="12.75">
      <c r="A4" s="70" t="s">
        <v>1</v>
      </c>
      <c r="B4" s="64"/>
      <c r="C4" s="62"/>
      <c r="D4" s="64"/>
      <c r="E4" s="62" t="s">
        <v>189</v>
      </c>
      <c r="F4" s="62"/>
      <c r="G4" s="64"/>
      <c r="H4" s="62" t="s">
        <v>248</v>
      </c>
      <c r="I4" s="103"/>
      <c r="J4" s="29"/>
    </row>
    <row r="5" spans="1:10" ht="12.75">
      <c r="A5" s="74"/>
      <c r="B5" s="64"/>
      <c r="C5" s="64"/>
      <c r="D5" s="64"/>
      <c r="E5" s="64"/>
      <c r="F5" s="64"/>
      <c r="G5" s="64"/>
      <c r="H5" s="64"/>
      <c r="I5" s="65"/>
      <c r="J5" s="29"/>
    </row>
    <row r="6" spans="1:10" ht="12.75">
      <c r="A6" s="70" t="s">
        <v>2</v>
      </c>
      <c r="B6" s="64"/>
      <c r="C6" s="62" t="s">
        <v>104</v>
      </c>
      <c r="D6" s="64"/>
      <c r="E6" s="62" t="s">
        <v>190</v>
      </c>
      <c r="F6" s="62"/>
      <c r="G6" s="64"/>
      <c r="H6" s="62" t="s">
        <v>248</v>
      </c>
      <c r="I6" s="103"/>
      <c r="J6" s="29"/>
    </row>
    <row r="7" spans="1:10" ht="12.75">
      <c r="A7" s="74"/>
      <c r="B7" s="64"/>
      <c r="C7" s="64"/>
      <c r="D7" s="64"/>
      <c r="E7" s="64"/>
      <c r="F7" s="64"/>
      <c r="G7" s="64"/>
      <c r="H7" s="64"/>
      <c r="I7" s="65"/>
      <c r="J7" s="29"/>
    </row>
    <row r="8" spans="1:10" ht="12.75">
      <c r="A8" s="70" t="s">
        <v>173</v>
      </c>
      <c r="B8" s="64"/>
      <c r="C8" s="73"/>
      <c r="D8" s="64"/>
      <c r="E8" s="62" t="s">
        <v>174</v>
      </c>
      <c r="F8" s="64"/>
      <c r="G8" s="64"/>
      <c r="H8" s="72" t="s">
        <v>249</v>
      </c>
      <c r="I8" s="103" t="s">
        <v>48</v>
      </c>
      <c r="J8" s="29"/>
    </row>
    <row r="9" spans="1:10" ht="12.75">
      <c r="A9" s="74"/>
      <c r="B9" s="64"/>
      <c r="C9" s="64"/>
      <c r="D9" s="64"/>
      <c r="E9" s="64"/>
      <c r="F9" s="64"/>
      <c r="G9" s="64"/>
      <c r="H9" s="64"/>
      <c r="I9" s="65"/>
      <c r="J9" s="29"/>
    </row>
    <row r="10" spans="1:10" ht="12.75">
      <c r="A10" s="70" t="s">
        <v>3</v>
      </c>
      <c r="B10" s="64"/>
      <c r="C10" s="62"/>
      <c r="D10" s="64"/>
      <c r="E10" s="62" t="s">
        <v>191</v>
      </c>
      <c r="F10" s="62"/>
      <c r="G10" s="64"/>
      <c r="H10" s="72" t="s">
        <v>250</v>
      </c>
      <c r="I10" s="106">
        <v>41413</v>
      </c>
      <c r="J10" s="29"/>
    </row>
    <row r="11" spans="1:10" ht="12.75">
      <c r="A11" s="104"/>
      <c r="B11" s="105"/>
      <c r="C11" s="105"/>
      <c r="D11" s="105"/>
      <c r="E11" s="105"/>
      <c r="F11" s="105"/>
      <c r="G11" s="105"/>
      <c r="H11" s="105"/>
      <c r="I11" s="107"/>
      <c r="J11" s="29"/>
    </row>
    <row r="12" spans="1:9" ht="23.25" customHeight="1">
      <c r="A12" s="99" t="s">
        <v>215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5" t="s">
        <v>216</v>
      </c>
      <c r="B13" s="101" t="s">
        <v>227</v>
      </c>
      <c r="C13" s="102"/>
      <c r="D13" s="45" t="s">
        <v>229</v>
      </c>
      <c r="E13" s="101" t="s">
        <v>236</v>
      </c>
      <c r="F13" s="102"/>
      <c r="G13" s="45" t="s">
        <v>237</v>
      </c>
      <c r="H13" s="101" t="s">
        <v>251</v>
      </c>
      <c r="I13" s="102"/>
      <c r="J13" s="29"/>
    </row>
    <row r="14" spans="1:10" ht="15" customHeight="1">
      <c r="A14" s="46" t="s">
        <v>217</v>
      </c>
      <c r="B14" s="51" t="s">
        <v>228</v>
      </c>
      <c r="C14" s="53">
        <f>SUM('Stavební rozpočet'!R12:R82)</f>
        <v>0</v>
      </c>
      <c r="D14" s="97" t="s">
        <v>230</v>
      </c>
      <c r="E14" s="98"/>
      <c r="F14" s="53">
        <v>0</v>
      </c>
      <c r="G14" s="97" t="s">
        <v>238</v>
      </c>
      <c r="H14" s="98"/>
      <c r="I14" s="53">
        <f>ROUND(C22*(2/100),2)</f>
        <v>0</v>
      </c>
      <c r="J14" s="29"/>
    </row>
    <row r="15" spans="1:10" ht="15" customHeight="1">
      <c r="A15" s="47"/>
      <c r="B15" s="51" t="s">
        <v>192</v>
      </c>
      <c r="C15" s="53">
        <f>SUM('Stavební rozpočet'!S12:S82)</f>
        <v>0</v>
      </c>
      <c r="D15" s="97" t="s">
        <v>231</v>
      </c>
      <c r="E15" s="98"/>
      <c r="F15" s="53">
        <v>0</v>
      </c>
      <c r="G15" s="97" t="s">
        <v>239</v>
      </c>
      <c r="H15" s="98"/>
      <c r="I15" s="53">
        <v>0</v>
      </c>
      <c r="J15" s="29"/>
    </row>
    <row r="16" spans="1:10" ht="15" customHeight="1">
      <c r="A16" s="46" t="s">
        <v>218</v>
      </c>
      <c r="B16" s="51" t="s">
        <v>228</v>
      </c>
      <c r="C16" s="53">
        <f>SUM('Stavební rozpočet'!T12:T82)</f>
        <v>0</v>
      </c>
      <c r="D16" s="97" t="s">
        <v>232</v>
      </c>
      <c r="E16" s="98"/>
      <c r="F16" s="53">
        <v>0</v>
      </c>
      <c r="G16" s="97" t="s">
        <v>240</v>
      </c>
      <c r="H16" s="98"/>
      <c r="I16" s="53">
        <v>0</v>
      </c>
      <c r="J16" s="29"/>
    </row>
    <row r="17" spans="1:10" ht="15" customHeight="1">
      <c r="A17" s="47"/>
      <c r="B17" s="51" t="s">
        <v>192</v>
      </c>
      <c r="C17" s="53">
        <f>SUM('Stavební rozpočet'!U12:U82)</f>
        <v>0</v>
      </c>
      <c r="D17" s="97"/>
      <c r="E17" s="98"/>
      <c r="F17" s="54"/>
      <c r="G17" s="97" t="s">
        <v>241</v>
      </c>
      <c r="H17" s="98"/>
      <c r="I17" s="53">
        <v>0</v>
      </c>
      <c r="J17" s="29"/>
    </row>
    <row r="18" spans="1:10" ht="15" customHeight="1">
      <c r="A18" s="46" t="s">
        <v>219</v>
      </c>
      <c r="B18" s="51" t="s">
        <v>228</v>
      </c>
      <c r="C18" s="53">
        <f>SUM('Stavební rozpočet'!V12:V82)</f>
        <v>0</v>
      </c>
      <c r="D18" s="97"/>
      <c r="E18" s="98"/>
      <c r="F18" s="54"/>
      <c r="G18" s="97" t="s">
        <v>242</v>
      </c>
      <c r="H18" s="98"/>
      <c r="I18" s="53">
        <v>0</v>
      </c>
      <c r="J18" s="29"/>
    </row>
    <row r="19" spans="1:10" ht="15" customHeight="1">
      <c r="A19" s="47"/>
      <c r="B19" s="51" t="s">
        <v>192</v>
      </c>
      <c r="C19" s="53">
        <f>SUM('Stavební rozpočet'!W12:W82)</f>
        <v>0</v>
      </c>
      <c r="D19" s="97"/>
      <c r="E19" s="98"/>
      <c r="F19" s="54"/>
      <c r="G19" s="97" t="s">
        <v>243</v>
      </c>
      <c r="H19" s="98"/>
      <c r="I19" s="53">
        <v>0</v>
      </c>
      <c r="J19" s="29"/>
    </row>
    <row r="20" spans="1:10" ht="15" customHeight="1">
      <c r="A20" s="95" t="s">
        <v>220</v>
      </c>
      <c r="B20" s="96"/>
      <c r="C20" s="53">
        <f>SUM('Stavební rozpočet'!X12:X82)</f>
        <v>0</v>
      </c>
      <c r="D20" s="97"/>
      <c r="E20" s="98"/>
      <c r="F20" s="54"/>
      <c r="G20" s="97"/>
      <c r="H20" s="98"/>
      <c r="I20" s="54"/>
      <c r="J20" s="29"/>
    </row>
    <row r="21" spans="1:10" ht="15" customHeight="1">
      <c r="A21" s="95" t="s">
        <v>221</v>
      </c>
      <c r="B21" s="96"/>
      <c r="C21" s="53">
        <f>SUM('Stavební rozpočet'!P12:P82)</f>
        <v>0</v>
      </c>
      <c r="D21" s="97"/>
      <c r="E21" s="98"/>
      <c r="F21" s="54"/>
      <c r="G21" s="97"/>
      <c r="H21" s="98"/>
      <c r="I21" s="54"/>
      <c r="J21" s="29"/>
    </row>
    <row r="22" spans="1:10" ht="16.5" customHeight="1">
      <c r="A22" s="95" t="s">
        <v>222</v>
      </c>
      <c r="B22" s="96"/>
      <c r="C22" s="53">
        <f>SUM(C14:C21)</f>
        <v>0</v>
      </c>
      <c r="D22" s="95" t="s">
        <v>233</v>
      </c>
      <c r="E22" s="96"/>
      <c r="F22" s="53">
        <f>SUM(F14:F21)</f>
        <v>0</v>
      </c>
      <c r="G22" s="95" t="s">
        <v>244</v>
      </c>
      <c r="H22" s="96"/>
      <c r="I22" s="53">
        <f>SUM(I14:I21)</f>
        <v>0</v>
      </c>
      <c r="J22" s="29"/>
    </row>
    <row r="23" spans="1:9" ht="12.75">
      <c r="A23" s="48"/>
      <c r="B23" s="48"/>
      <c r="C23" s="48"/>
      <c r="D23" s="7"/>
      <c r="E23" s="7"/>
      <c r="F23" s="7"/>
      <c r="G23" s="7"/>
      <c r="H23" s="7"/>
      <c r="I23" s="7"/>
    </row>
    <row r="24" spans="1:9" ht="15" customHeight="1">
      <c r="A24" s="93" t="s">
        <v>223</v>
      </c>
      <c r="B24" s="94"/>
      <c r="C24" s="55">
        <f>SUM('Stavební rozpočet'!Z12:Z82)</f>
        <v>0</v>
      </c>
      <c r="D24" s="52"/>
      <c r="E24" s="43"/>
      <c r="F24" s="43"/>
      <c r="G24" s="43"/>
      <c r="H24" s="43"/>
      <c r="I24" s="43"/>
    </row>
    <row r="25" spans="1:10" ht="15" customHeight="1">
      <c r="A25" s="93" t="s">
        <v>224</v>
      </c>
      <c r="B25" s="94"/>
      <c r="C25" s="55">
        <f>SUM('Stavební rozpočet'!AA12:AA82)+(F22+I22)</f>
        <v>0</v>
      </c>
      <c r="D25" s="93" t="s">
        <v>234</v>
      </c>
      <c r="E25" s="94"/>
      <c r="F25" s="55">
        <f>ROUND(C25*(15/100),2)</f>
        <v>0</v>
      </c>
      <c r="G25" s="93" t="s">
        <v>245</v>
      </c>
      <c r="H25" s="94"/>
      <c r="I25" s="55">
        <f>SUM(C24:C26)</f>
        <v>0</v>
      </c>
      <c r="J25" s="29"/>
    </row>
    <row r="26" spans="1:10" ht="15" customHeight="1">
      <c r="A26" s="93" t="s">
        <v>224</v>
      </c>
      <c r="B26" s="94"/>
      <c r="C26" s="55">
        <f>SUM('Stavební rozpočet'!AB12:AB82)</f>
        <v>0</v>
      </c>
      <c r="D26" s="93" t="s">
        <v>234</v>
      </c>
      <c r="E26" s="94"/>
      <c r="F26" s="55">
        <f>ROUND(C26*(21/100),2)</f>
        <v>0</v>
      </c>
      <c r="G26" s="93" t="s">
        <v>246</v>
      </c>
      <c r="H26" s="94"/>
      <c r="I26" s="55">
        <f>SUM(F25:F26)+I25</f>
        <v>0</v>
      </c>
      <c r="J26" s="29"/>
    </row>
    <row r="27" spans="1:9" ht="12.75">
      <c r="A27" s="49"/>
      <c r="B27" s="49"/>
      <c r="C27" s="49"/>
      <c r="D27" s="49"/>
      <c r="E27" s="49"/>
      <c r="F27" s="49"/>
      <c r="G27" s="49"/>
      <c r="H27" s="49"/>
      <c r="I27" s="49"/>
    </row>
    <row r="28" spans="1:10" ht="14.25" customHeight="1">
      <c r="A28" s="90" t="s">
        <v>225</v>
      </c>
      <c r="B28" s="91"/>
      <c r="C28" s="92"/>
      <c r="D28" s="90" t="s">
        <v>235</v>
      </c>
      <c r="E28" s="91"/>
      <c r="F28" s="92"/>
      <c r="G28" s="90" t="s">
        <v>247</v>
      </c>
      <c r="H28" s="91"/>
      <c r="I28" s="92"/>
      <c r="J28" s="30"/>
    </row>
    <row r="29" spans="1:10" ht="14.25" customHeight="1">
      <c r="A29" s="87"/>
      <c r="B29" s="88"/>
      <c r="C29" s="89"/>
      <c r="D29" s="87"/>
      <c r="E29" s="88"/>
      <c r="F29" s="89"/>
      <c r="G29" s="87"/>
      <c r="H29" s="88"/>
      <c r="I29" s="89"/>
      <c r="J29" s="30"/>
    </row>
    <row r="30" spans="1:10" ht="14.25" customHeight="1">
      <c r="A30" s="87"/>
      <c r="B30" s="88"/>
      <c r="C30" s="89"/>
      <c r="D30" s="87"/>
      <c r="E30" s="88"/>
      <c r="F30" s="89"/>
      <c r="G30" s="87"/>
      <c r="H30" s="88"/>
      <c r="I30" s="89"/>
      <c r="J30" s="30"/>
    </row>
    <row r="31" spans="1:10" ht="14.25" customHeight="1">
      <c r="A31" s="87"/>
      <c r="B31" s="88"/>
      <c r="C31" s="89"/>
      <c r="D31" s="87"/>
      <c r="E31" s="88"/>
      <c r="F31" s="89"/>
      <c r="G31" s="87"/>
      <c r="H31" s="88"/>
      <c r="I31" s="89"/>
      <c r="J31" s="30"/>
    </row>
    <row r="32" spans="1:10" ht="14.25" customHeight="1">
      <c r="A32" s="84" t="s">
        <v>226</v>
      </c>
      <c r="B32" s="85"/>
      <c r="C32" s="86"/>
      <c r="D32" s="84" t="s">
        <v>226</v>
      </c>
      <c r="E32" s="85"/>
      <c r="F32" s="86"/>
      <c r="G32" s="84" t="s">
        <v>226</v>
      </c>
      <c r="H32" s="85"/>
      <c r="I32" s="86"/>
      <c r="J32" s="30"/>
    </row>
    <row r="33" spans="1:9" ht="12.75">
      <c r="A33" s="50"/>
      <c r="B33" s="50"/>
      <c r="C33" s="50"/>
      <c r="D33" s="50"/>
      <c r="E33" s="50"/>
      <c r="F33" s="50"/>
      <c r="G33" s="50"/>
      <c r="H33" s="50"/>
      <c r="I33" s="50"/>
    </row>
  </sheetData>
  <sheetProtection/>
  <mergeCells count="78">
    <mergeCell ref="I2:I3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4:E14"/>
    <mergeCell ref="G14:H14"/>
    <mergeCell ref="D15:E15"/>
    <mergeCell ref="G15:H15"/>
    <mergeCell ref="A12:I12"/>
    <mergeCell ref="B13:C13"/>
    <mergeCell ref="E13:F13"/>
    <mergeCell ref="H13:I13"/>
    <mergeCell ref="D18:E18"/>
    <mergeCell ref="G18:H18"/>
    <mergeCell ref="D19:E19"/>
    <mergeCell ref="G19:H19"/>
    <mergeCell ref="D16:E16"/>
    <mergeCell ref="G16:H16"/>
    <mergeCell ref="D17:E17"/>
    <mergeCell ref="G17:H17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Novak</dc:creator>
  <cp:keywords/>
  <dc:description/>
  <cp:lastModifiedBy>OÚ Proseč</cp:lastModifiedBy>
  <dcterms:created xsi:type="dcterms:W3CDTF">2013-05-19T09:11:54Z</dcterms:created>
  <dcterms:modified xsi:type="dcterms:W3CDTF">2014-01-29T08:18:31Z</dcterms:modified>
  <cp:category/>
  <cp:version/>
  <cp:contentType/>
  <cp:contentStatus/>
</cp:coreProperties>
</file>